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30" yWindow="65281" windowWidth="28170" windowHeight="12945" tabRatio="770" firstSheet="10" activeTab="11"/>
  </bookViews>
  <sheets>
    <sheet name="1.주택현황및보급률" sheetId="1" r:id="rId1"/>
    <sheet name="2. 주택소유현황" sheetId="2" r:id="rId2"/>
    <sheet name="3. 건축연도별 주택" sheetId="3" r:id="rId3"/>
    <sheet name="4. 연면적별 주택" sheetId="4" r:id="rId4"/>
    <sheet name="5.건축허가" sheetId="5" r:id="rId5"/>
    <sheet name="5-1.건축허가(용도별)" sheetId="6" r:id="rId6"/>
    <sheet name="6.아파트건립" sheetId="7" r:id="rId7"/>
    <sheet name="7.주택재개발사업" sheetId="8" r:id="rId8"/>
    <sheet name="8. 주택가격지수" sheetId="9" r:id="rId9"/>
    <sheet name="9. 토지거래 허가" sheetId="10" r:id="rId10"/>
    <sheet name="10. 지가변동률" sheetId="11" r:id="rId11"/>
    <sheet name="11.토지거래현황" sheetId="12" r:id="rId12"/>
    <sheet name="12.용도지역" sheetId="13" r:id="rId13"/>
    <sheet name="13.용도지구" sheetId="14" r:id="rId14"/>
    <sheet name="14.개발제한구역" sheetId="15" r:id="rId15"/>
    <sheet name="15.공원" sheetId="16" r:id="rId16"/>
    <sheet name="16.하천" sheetId="17" r:id="rId17"/>
    <sheet name="17.하천부지점용" sheetId="18" r:id="rId18"/>
    <sheet name="18.댐현황" sheetId="19" r:id="rId19"/>
    <sheet name="19.도로" sheetId="20" r:id="rId20"/>
    <sheet name="19-1.폭원별 도로현황" sheetId="21" r:id="rId21"/>
    <sheet name="20.도로시설물" sheetId="22" r:id="rId22"/>
    <sheet name="21.교량" sheetId="23" r:id="rId23"/>
    <sheet name="22.건설장비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1._접수우편물" localSheetId="11">#REF!</definedName>
    <definedName name="_1._접수우편물" localSheetId="12">#REF!</definedName>
    <definedName name="_1._접수우편물" localSheetId="13">#REF!</definedName>
    <definedName name="_1._접수우편물" localSheetId="16">#REF!</definedName>
    <definedName name="_1._접수우편물" localSheetId="17">#REF!</definedName>
    <definedName name="_1._접수우편물" localSheetId="18">#REF!</definedName>
    <definedName name="_1._접수우편물" localSheetId="19">#REF!</definedName>
    <definedName name="_1._접수우편물" localSheetId="21">#REF!</definedName>
    <definedName name="_1._접수우편물" localSheetId="22">#REF!</definedName>
    <definedName name="_1._접수우편물" localSheetId="23">#REF!</definedName>
    <definedName name="_1._접수우편물" localSheetId="4">#REF!</definedName>
    <definedName name="_1._접수우편물" localSheetId="5">#REF!</definedName>
    <definedName name="_1._접수우편물" localSheetId="7">#REF!</definedName>
    <definedName name="_1._접수우편물" localSheetId="9">#REF!</definedName>
    <definedName name="_1._접수우편물">#REF!</definedName>
    <definedName name="_2._배달우편물">'[1]배달물수'!$A$2</definedName>
    <definedName name="_3._우편세입" localSheetId="11">#REF!</definedName>
    <definedName name="_3._우편세입" localSheetId="12">#REF!</definedName>
    <definedName name="_3._우편세입" localSheetId="13">#REF!</definedName>
    <definedName name="_3._우편세입" localSheetId="16">#REF!</definedName>
    <definedName name="_3._우편세입" localSheetId="17">#REF!</definedName>
    <definedName name="_3._우편세입" localSheetId="18">#REF!</definedName>
    <definedName name="_3._우편세입" localSheetId="19">#REF!</definedName>
    <definedName name="_3._우편세입" localSheetId="21">#REF!</definedName>
    <definedName name="_3._우편세입" localSheetId="22">#REF!</definedName>
    <definedName name="_3._우편세입" localSheetId="23">#REF!</definedName>
    <definedName name="_3._우편세입" localSheetId="4">#REF!</definedName>
    <definedName name="_3._우편세입" localSheetId="5">#REF!</definedName>
    <definedName name="_3._우편세입" localSheetId="7">#REF!</definedName>
    <definedName name="_3._우편세입" localSheetId="9">#REF!</definedName>
    <definedName name="_3._우편세입">#REF!</definedName>
    <definedName name="1_저수지" localSheetId="12">#REF!</definedName>
    <definedName name="1_저수지" localSheetId="13">#REF!</definedName>
    <definedName name="1_저수지" localSheetId="18">#REF!</definedName>
    <definedName name="1_저수지" localSheetId="19">#REF!</definedName>
    <definedName name="1_저수지" localSheetId="21">#REF!</definedName>
    <definedName name="1_저수지" localSheetId="7">#REF!</definedName>
    <definedName name="1_저수지" localSheetId="9">#REF!</definedName>
    <definedName name="1_저수지">#REF!</definedName>
    <definedName name="10_방조제" localSheetId="12">#REF!</definedName>
    <definedName name="10_방조제" localSheetId="13">#REF!</definedName>
    <definedName name="10_방조제" localSheetId="18">#REF!</definedName>
    <definedName name="10_방조제" localSheetId="19">#REF!</definedName>
    <definedName name="10_방조제" localSheetId="21">#REF!</definedName>
    <definedName name="10_방조제" localSheetId="7">#REF!</definedName>
    <definedName name="10_방조제" localSheetId="9">#REF!</definedName>
    <definedName name="10_방조제">#REF!</definedName>
    <definedName name="2_양수장" localSheetId="12">#REF!</definedName>
    <definedName name="2_양수장" localSheetId="13">#REF!</definedName>
    <definedName name="2_양수장" localSheetId="18">#REF!</definedName>
    <definedName name="2_양수장" localSheetId="19">#REF!</definedName>
    <definedName name="2_양수장" localSheetId="21">#REF!</definedName>
    <definedName name="2_양수장" localSheetId="7">#REF!</definedName>
    <definedName name="2_양수장" localSheetId="9">#REF!</definedName>
    <definedName name="2_양수장">#REF!</definedName>
    <definedName name="3_배수장" localSheetId="12">#REF!</definedName>
    <definedName name="3_배수장" localSheetId="13">#REF!</definedName>
    <definedName name="3_배수장" localSheetId="18">#REF!</definedName>
    <definedName name="3_배수장" localSheetId="19">#REF!</definedName>
    <definedName name="3_배수장" localSheetId="21">#REF!</definedName>
    <definedName name="3_배수장" localSheetId="7">#REF!</definedName>
    <definedName name="3_배수장" localSheetId="9">#REF!</definedName>
    <definedName name="3_배수장">#REF!</definedName>
    <definedName name="4_양배수장" localSheetId="12">#REF!</definedName>
    <definedName name="4_양배수장" localSheetId="13">#REF!</definedName>
    <definedName name="4_양배수장" localSheetId="18">#REF!</definedName>
    <definedName name="4_양배수장" localSheetId="19">#REF!</definedName>
    <definedName name="4_양배수장" localSheetId="21">#REF!</definedName>
    <definedName name="4_양배수장" localSheetId="7">#REF!</definedName>
    <definedName name="4_양배수장" localSheetId="9">#REF!</definedName>
    <definedName name="4_양배수장">#REF!</definedName>
    <definedName name="5_취입보" localSheetId="12">#REF!</definedName>
    <definedName name="5_취입보" localSheetId="13">#REF!</definedName>
    <definedName name="5_취입보" localSheetId="18">#REF!</definedName>
    <definedName name="5_취입보" localSheetId="19">#REF!</definedName>
    <definedName name="5_취입보" localSheetId="21">#REF!</definedName>
    <definedName name="5_취입보" localSheetId="7">#REF!</definedName>
    <definedName name="5_취입보" localSheetId="9">#REF!</definedName>
    <definedName name="5_취입보">#REF!</definedName>
    <definedName name="6_집수암거" localSheetId="12">#REF!</definedName>
    <definedName name="6_집수암거" localSheetId="13">#REF!</definedName>
    <definedName name="6_집수암거" localSheetId="18">#REF!</definedName>
    <definedName name="6_집수암거" localSheetId="19">#REF!</definedName>
    <definedName name="6_집수암거" localSheetId="21">#REF!</definedName>
    <definedName name="6_집수암거" localSheetId="7">#REF!</definedName>
    <definedName name="6_집수암거" localSheetId="9">#REF!</definedName>
    <definedName name="6_집수암거">#REF!</definedName>
    <definedName name="7_집수정" localSheetId="12">#REF!</definedName>
    <definedName name="7_집수정" localSheetId="13">#REF!</definedName>
    <definedName name="7_집수정" localSheetId="18">#REF!</definedName>
    <definedName name="7_집수정" localSheetId="19">#REF!</definedName>
    <definedName name="7_집수정" localSheetId="21">#REF!</definedName>
    <definedName name="7_집수정" localSheetId="7">#REF!</definedName>
    <definedName name="7_집수정" localSheetId="9">#REF!</definedName>
    <definedName name="7_집수정">#REF!</definedName>
    <definedName name="8_대형관정" localSheetId="12">#REF!</definedName>
    <definedName name="8_대형관정" localSheetId="13">#REF!</definedName>
    <definedName name="8_대형관정" localSheetId="18">#REF!</definedName>
    <definedName name="8_대형관정" localSheetId="19">#REF!</definedName>
    <definedName name="8_대형관정" localSheetId="21">#REF!</definedName>
    <definedName name="8_대형관정" localSheetId="7">#REF!</definedName>
    <definedName name="8_대형관정" localSheetId="9">#REF!</definedName>
    <definedName name="8_대형관정">#REF!</definedName>
    <definedName name="9_소형관정" localSheetId="12">#REF!</definedName>
    <definedName name="9_소형관정" localSheetId="13">#REF!</definedName>
    <definedName name="9_소형관정" localSheetId="18">#REF!</definedName>
    <definedName name="9_소형관정" localSheetId="19">#REF!</definedName>
    <definedName name="9_소형관정" localSheetId="21">#REF!</definedName>
    <definedName name="9_소형관정" localSheetId="7">#REF!</definedName>
    <definedName name="9_소형관정" localSheetId="9">#REF!</definedName>
    <definedName name="9_소형관정">#REF!</definedName>
    <definedName name="a" localSheetId="23">#REF!</definedName>
    <definedName name="a">#REF!</definedName>
    <definedName name="aaa" localSheetId="0">#REF!</definedName>
    <definedName name="aaa" localSheetId="11">#REF!</definedName>
    <definedName name="aaa" localSheetId="18">#REF!</definedName>
    <definedName name="aaa" localSheetId="22">#REF!</definedName>
    <definedName name="aaa" localSheetId="23">#REF!</definedName>
    <definedName name="aaa" localSheetId="6">#REF!</definedName>
    <definedName name="aaa" localSheetId="7">#REF!</definedName>
    <definedName name="aaa" localSheetId="9">#REF!</definedName>
    <definedName name="aaa">#REF!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_xlnm.Print_Area" localSheetId="0">'1.주택현황및보급률'!$A$1:$K$20</definedName>
    <definedName name="_xlnm.Print_Area" localSheetId="15">'15.공원'!$1:$40</definedName>
    <definedName name="_xlnm.Print_Area" localSheetId="16">'16.하천'!$A$1:$I$31</definedName>
    <definedName name="_xlnm.Print_Area" localSheetId="5">'5-1.건축허가(용도별)'!$A$1:$S$16</definedName>
    <definedName name="_xlnm.Print_Area" localSheetId="7">'7.주택재개발사업'!$A$1:$N$20</definedName>
    <definedName name="rnr">'[2]0110원본'!$A$1:$ET$32</definedName>
    <definedName name="s" localSheetId="23">#REF!</definedName>
    <definedName name="s">#REF!</definedName>
    <definedName name="나._세입실적비교" localSheetId="11">#REF!</definedName>
    <definedName name="나._세입실적비교" localSheetId="12">#REF!</definedName>
    <definedName name="나._세입실적비교" localSheetId="13">#REF!</definedName>
    <definedName name="나._세입실적비교" localSheetId="16">#REF!</definedName>
    <definedName name="나._세입실적비교" localSheetId="17">#REF!</definedName>
    <definedName name="나._세입실적비교" localSheetId="18">#REF!</definedName>
    <definedName name="나._세입실적비교" localSheetId="19">#REF!</definedName>
    <definedName name="나._세입실적비교" localSheetId="21">#REF!</definedName>
    <definedName name="나._세입실적비교" localSheetId="22">#REF!</definedName>
    <definedName name="나._세입실적비교" localSheetId="23">#REF!</definedName>
    <definedName name="나._세입실적비교" localSheetId="4">#REF!</definedName>
    <definedName name="나._세입실적비교" localSheetId="5">#REF!</definedName>
    <definedName name="나._세입실적비교" localSheetId="7">#REF!</definedName>
    <definedName name="나._세입실적비교" localSheetId="9">#REF!</definedName>
    <definedName name="나._세입실적비교">#REF!</definedName>
    <definedName name="나._접수물량과_배달물량_비교">'[1]접수대배달'!$A$1</definedName>
    <definedName name="다._우편물량과_세입실적" localSheetId="11">#REF!</definedName>
    <definedName name="다._우편물량과_세입실적" localSheetId="12">#REF!</definedName>
    <definedName name="다._우편물량과_세입실적" localSheetId="13">#REF!</definedName>
    <definedName name="다._우편물량과_세입실적" localSheetId="16">#REF!</definedName>
    <definedName name="다._우편물량과_세입실적" localSheetId="17">#REF!</definedName>
    <definedName name="다._우편물량과_세입실적" localSheetId="18">#REF!</definedName>
    <definedName name="다._우편물량과_세입실적" localSheetId="19">#REF!</definedName>
    <definedName name="다._우편물량과_세입실적" localSheetId="21">#REF!</definedName>
    <definedName name="다._우편물량과_세입실적" localSheetId="22">#REF!</definedName>
    <definedName name="다._우편물량과_세입실적" localSheetId="23">#REF!</definedName>
    <definedName name="다._우편물량과_세입실적" localSheetId="4">#REF!</definedName>
    <definedName name="다._우편물량과_세입실적" localSheetId="5">#REF!</definedName>
    <definedName name="다._우편물량과_세입실적" localSheetId="7">#REF!</definedName>
    <definedName name="다._우편물량과_세입실적" localSheetId="9">#REF!</definedName>
    <definedName name="다._우편물량과_세입실적">#REF!</definedName>
    <definedName name="다._체신청별_접수물량">'[1]청별접수'!$A$1</definedName>
    <definedName name="라._종별_접수량_총괄">'[1]종별접수'!$A$1</definedName>
    <definedName name="라._체신청별_세입목표_대_실적" localSheetId="11">#REF!</definedName>
    <definedName name="라._체신청별_세입목표_대_실적" localSheetId="12">#REF!</definedName>
    <definedName name="라._체신청별_세입목표_대_실적" localSheetId="13">#REF!</definedName>
    <definedName name="라._체신청별_세입목표_대_실적" localSheetId="16">#REF!</definedName>
    <definedName name="라._체신청별_세입목표_대_실적" localSheetId="17">#REF!</definedName>
    <definedName name="라._체신청별_세입목표_대_실적" localSheetId="18">#REF!</definedName>
    <definedName name="라._체신청별_세입목표_대_실적" localSheetId="19">#REF!</definedName>
    <definedName name="라._체신청별_세입목표_대_실적" localSheetId="21">#REF!</definedName>
    <definedName name="라._체신청별_세입목표_대_실적" localSheetId="22">#REF!</definedName>
    <definedName name="라._체신청별_세입목표_대_실적" localSheetId="23">#REF!</definedName>
    <definedName name="라._체신청별_세입목표_대_실적" localSheetId="4">#REF!</definedName>
    <definedName name="라._체신청별_세입목표_대_실적" localSheetId="5">#REF!</definedName>
    <definedName name="라._체신청별_세입목표_대_실적" localSheetId="7">#REF!</definedName>
    <definedName name="라._체신청별_세입목표_대_실적" localSheetId="9">#REF!</definedName>
    <definedName name="라._체신청별_세입목표_대_실적">#REF!</definedName>
    <definedName name="마._종별_접수량_및_구성비__국내" localSheetId="11">#REF!</definedName>
    <definedName name="마._종별_접수량_및_구성비__국내" localSheetId="12">#REF!</definedName>
    <definedName name="마._종별_접수량_및_구성비__국내" localSheetId="13">#REF!</definedName>
    <definedName name="마._종별_접수량_및_구성비__국내" localSheetId="16">#REF!</definedName>
    <definedName name="마._종별_접수량_및_구성비__국내" localSheetId="17">#REF!</definedName>
    <definedName name="마._종별_접수량_및_구성비__국내" localSheetId="18">#REF!</definedName>
    <definedName name="마._종별_접수량_및_구성비__국내" localSheetId="19">#REF!</definedName>
    <definedName name="마._종별_접수량_및_구성비__국내" localSheetId="21">#REF!</definedName>
    <definedName name="마._종별_접수량_및_구성비__국내" localSheetId="22">#REF!</definedName>
    <definedName name="마._종별_접수량_및_구성비__국내" localSheetId="23">#REF!</definedName>
    <definedName name="마._종별_접수량_및_구성비__국내" localSheetId="4">#REF!</definedName>
    <definedName name="마._종별_접수량_및_구성비__국내" localSheetId="5">#REF!</definedName>
    <definedName name="마._종별_접수량_및_구성비__국내" localSheetId="7">#REF!</definedName>
    <definedName name="마._종별_접수량_및_구성비__국내" localSheetId="9">#REF!</definedName>
    <definedName name="마._종별_접수량_및_구성비__국내">#REF!</definedName>
    <definedName name="마._체신청별_전년대비_세입실적" localSheetId="11">#REF!</definedName>
    <definedName name="마._체신청별_전년대비_세입실적" localSheetId="12">#REF!</definedName>
    <definedName name="마._체신청별_전년대비_세입실적" localSheetId="13">#REF!</definedName>
    <definedName name="마._체신청별_전년대비_세입실적" localSheetId="16">#REF!</definedName>
    <definedName name="마._체신청별_전년대비_세입실적" localSheetId="17">#REF!</definedName>
    <definedName name="마._체신청별_전년대비_세입실적" localSheetId="18">#REF!</definedName>
    <definedName name="마._체신청별_전년대비_세입실적" localSheetId="19">#REF!</definedName>
    <definedName name="마._체신청별_전년대비_세입실적" localSheetId="21">#REF!</definedName>
    <definedName name="마._체신청별_전년대비_세입실적" localSheetId="22">#REF!</definedName>
    <definedName name="마._체신청별_전년대비_세입실적" localSheetId="23">#REF!</definedName>
    <definedName name="마._체신청별_전년대비_세입실적" localSheetId="4">#REF!</definedName>
    <definedName name="마._체신청별_전년대비_세입실적" localSheetId="5">#REF!</definedName>
    <definedName name="마._체신청별_전년대비_세입실적" localSheetId="7">#REF!</definedName>
    <definedName name="마._체신청별_전년대비_세입실적" localSheetId="9">#REF!</definedName>
    <definedName name="마._체신청별_전년대비_세입실적">#REF!</definedName>
    <definedName name="바._종별_접수량__국제" localSheetId="11">#REF!</definedName>
    <definedName name="바._종별_접수량__국제" localSheetId="12">#REF!</definedName>
    <definedName name="바._종별_접수량__국제" localSheetId="13">#REF!</definedName>
    <definedName name="바._종별_접수량__국제" localSheetId="16">#REF!</definedName>
    <definedName name="바._종별_접수량__국제" localSheetId="17">#REF!</definedName>
    <definedName name="바._종별_접수량__국제" localSheetId="18">#REF!</definedName>
    <definedName name="바._종별_접수량__국제" localSheetId="19">#REF!</definedName>
    <definedName name="바._종별_접수량__국제" localSheetId="21">#REF!</definedName>
    <definedName name="바._종별_접수량__국제" localSheetId="22">#REF!</definedName>
    <definedName name="바._종별_접수량__국제" localSheetId="23">#REF!</definedName>
    <definedName name="바._종별_접수량__국제" localSheetId="4">#REF!</definedName>
    <definedName name="바._종별_접수량__국제" localSheetId="5">#REF!</definedName>
    <definedName name="바._종별_접수량__국제" localSheetId="7">#REF!</definedName>
    <definedName name="바._종별_접수량__국제" localSheetId="9">#REF!</definedName>
    <definedName name="바._종별_접수량__국제">#REF!</definedName>
    <definedName name="바._항목별_세입실적">'[1]항목별세입'!$A$1</definedName>
    <definedName name="방조제" localSheetId="9">#REF!</definedName>
    <definedName name="방조제">#REF!</definedName>
    <definedName name="사._국제특급우편물_접수실적__당월">'[1]국제특급'!$A$1</definedName>
    <definedName name="사._요금별·후납_우편물량">'[1]별후납'!$A$1</definedName>
    <definedName name="세입비1">'[3]0110원본'!$A$1:$ET$32</definedName>
    <definedName name="식료품" localSheetId="0">#REF!</definedName>
    <definedName name="식료품" localSheetId="22">#REF!</definedName>
    <definedName name="식료품" localSheetId="23">#REF!</definedName>
    <definedName name="식료품" localSheetId="7">#REF!</definedName>
    <definedName name="식료품">#REF!</definedName>
    <definedName name="ㅇㅇ">#REF!</definedName>
    <definedName name="ㅇㅇㅇㅇㅇ">#REF!</definedName>
    <definedName name="용도지구2">#REF!</definedName>
    <definedName name="우편">#REF!</definedName>
    <definedName name="읍면" localSheetId="9">#REF!</definedName>
    <definedName name="읍면">#REF!</definedName>
    <definedName name="읍면동" localSheetId="11">#REF!</definedName>
    <definedName name="읍면동" localSheetId="16">#REF!</definedName>
    <definedName name="읍면동" localSheetId="17">#REF!</definedName>
    <definedName name="읍면동" localSheetId="9">#REF!</definedName>
    <definedName name="읍면동">#REF!</definedName>
    <definedName name="이사분기" localSheetId="0">#REF!</definedName>
    <definedName name="이사분기" localSheetId="22">#REF!</definedName>
    <definedName name="이사분기" localSheetId="23">#REF!</definedName>
    <definedName name="이사분기" localSheetId="7">#REF!</definedName>
    <definedName name="이사분기">#REF!</definedName>
    <definedName name="인구이동">#REF!</definedName>
    <definedName name="일사분가" localSheetId="0">#REF!</definedName>
    <definedName name="일사분가" localSheetId="22">#REF!</definedName>
    <definedName name="일사분가" localSheetId="23">#REF!</definedName>
    <definedName name="일사분가" localSheetId="7">#REF!</definedName>
    <definedName name="일사분가">#REF!</definedName>
    <definedName name="일사분기" localSheetId="0">#REF!</definedName>
    <definedName name="일사분기" localSheetId="22">#REF!</definedName>
    <definedName name="일사분기" localSheetId="23">#REF!</definedName>
    <definedName name="일사분기" localSheetId="7">#REF!</definedName>
    <definedName name="일사분기">#REF!</definedName>
    <definedName name="자료제공" localSheetId="0">#REF!</definedName>
    <definedName name="자료제공" localSheetId="22">#REF!</definedName>
    <definedName name="자료제공" localSheetId="23">#REF!</definedName>
    <definedName name="자료제공" localSheetId="7">#REF!</definedName>
    <definedName name="자료제공">#REF!</definedName>
    <definedName name="자료제공__통계청_서산출장소__직__행정6급__성명__엄봉섭" localSheetId="11">#REF!</definedName>
    <definedName name="자료제공__통계청_서산출장소__직__행정6급__성명__엄봉섭" localSheetId="23">#REF!</definedName>
    <definedName name="자료제공__통계청_서산출장소__직__행정6급__성명__엄봉섭" localSheetId="9">#REF!</definedName>
    <definedName name="자료제공__통계청_서산출장소__직__행정6급__성명__엄봉섭">#REF!</definedName>
    <definedName name="저수지" localSheetId="23">#REF!</definedName>
    <definedName name="저수지">#REF!</definedName>
    <definedName name="접수종별">#REF!</definedName>
    <definedName name="하나" localSheetId="0">#REF!</definedName>
    <definedName name="하나" localSheetId="11">#REF!</definedName>
    <definedName name="하나" localSheetId="12">#REF!</definedName>
    <definedName name="하나" localSheetId="13">#REF!</definedName>
    <definedName name="하나" localSheetId="18">#REF!</definedName>
    <definedName name="하나" localSheetId="19">#REF!</definedName>
    <definedName name="하나" localSheetId="21">#REF!</definedName>
    <definedName name="하나" localSheetId="22">#REF!</definedName>
    <definedName name="하나" localSheetId="23">#REF!</definedName>
    <definedName name="하나" localSheetId="6">#REF!</definedName>
    <definedName name="하나" localSheetId="7">#REF!</definedName>
    <definedName name="하나" localSheetId="9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돋움"/>
            <family val="3"/>
          </rPr>
          <t>물가</t>
        </r>
        <r>
          <rPr>
            <b/>
            <sz val="9"/>
            <rFont val="MS Gothic"/>
            <family val="3"/>
          </rPr>
          <t>・</t>
        </r>
        <r>
          <rPr>
            <b/>
            <sz val="9"/>
            <rFont val="돋움"/>
            <family val="3"/>
          </rPr>
          <t xml:space="preserve">가계 &gt; 물가 &gt; 전국지가변동률조사 </t>
        </r>
      </text>
    </comment>
  </commentList>
</comments>
</file>

<file path=xl/comments17.xml><?xml version="1.0" encoding="utf-8"?>
<comments xmlns="http://schemas.openxmlformats.org/spreadsheetml/2006/main">
  <authors>
    <author>argocd</author>
    <author>Boryeong</author>
    <author>user</author>
  </authors>
  <commentList>
    <comment ref="A1" authorId="0">
      <text>
        <r>
          <rPr>
            <sz val="9"/>
            <rFont val="굴림"/>
            <family val="3"/>
          </rPr>
          <t xml:space="preserve">기개수/요개수*100
</t>
        </r>
      </text>
    </comment>
    <comment ref="A1" authorId="0">
      <text>
        <r>
          <rPr>
            <sz val="9"/>
            <rFont val="굴림"/>
            <family val="3"/>
          </rPr>
          <t xml:space="preserve">기개수/요개수*100
</t>
        </r>
      </text>
    </comment>
    <comment ref="G16" authorId="1">
      <text>
        <r>
          <rPr>
            <sz val="9"/>
            <rFont val="굴림"/>
            <family val="3"/>
          </rPr>
          <t xml:space="preserve">기개수/요개수*100
</t>
        </r>
      </text>
    </comment>
    <comment ref="G22" authorId="1">
      <text>
        <r>
          <rPr>
            <sz val="9"/>
            <rFont val="굴림"/>
            <family val="3"/>
          </rPr>
          <t xml:space="preserve">기개수/요개수*100
</t>
        </r>
      </text>
    </comment>
    <comment ref="A24" authorId="2">
      <text>
        <r>
          <rPr>
            <b/>
            <sz val="9"/>
            <rFont val="돋움"/>
            <family val="3"/>
          </rPr>
          <t>소하천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rFont val="돋움"/>
            <family val="3"/>
          </rPr>
          <t>도시과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AC6" authorId="0">
      <text>
        <r>
          <rPr>
            <b/>
            <sz val="9"/>
            <rFont val="돋움"/>
            <family val="3"/>
          </rPr>
          <t xml:space="preserve">교통과
</t>
        </r>
      </text>
    </comment>
  </commentList>
</comments>
</file>

<file path=xl/comments8.xml><?xml version="1.0" encoding="utf-8"?>
<comments xmlns="http://schemas.openxmlformats.org/spreadsheetml/2006/main">
  <authors>
    <author>BR</author>
  </authors>
  <commentList>
    <comment ref="A19" authorId="0">
      <text>
        <r>
          <rPr>
            <b/>
            <sz val="9"/>
            <rFont val="굴림"/>
            <family val="3"/>
          </rPr>
          <t>주택</t>
        </r>
      </text>
    </comment>
    <comment ref="A21" authorId="0">
      <text>
        <r>
          <rPr>
            <b/>
            <sz val="9"/>
            <rFont val="굴림"/>
            <family val="3"/>
          </rPr>
          <t>주택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돋움"/>
            <family val="3"/>
          </rPr>
          <t>건설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주택</t>
        </r>
        <r>
          <rPr>
            <b/>
            <sz val="9"/>
            <rFont val="Tahoma"/>
            <family val="2"/>
          </rPr>
          <t>·</t>
        </r>
        <r>
          <rPr>
            <b/>
            <sz val="9"/>
            <rFont val="돋움"/>
            <family val="3"/>
          </rPr>
          <t>토지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주택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전국주택가격동향조사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전국주택가격동향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신</t>
        </r>
        <r>
          <rPr>
            <b/>
            <sz val="9"/>
            <rFont val="Tahoma"/>
            <family val="2"/>
          </rPr>
          <t xml:space="preserve">) - </t>
        </r>
        <r>
          <rPr>
            <b/>
            <sz val="9"/>
            <rFont val="돋움"/>
            <family val="3"/>
          </rPr>
          <t>유형별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주택전세가격지수</t>
        </r>
        <r>
          <rPr>
            <b/>
            <sz val="9"/>
            <rFont val="Tahoma"/>
            <family val="2"/>
          </rPr>
          <t>(2015.6=100.0)</t>
        </r>
      </text>
    </comment>
  </commentList>
</comments>
</file>

<file path=xl/sharedStrings.xml><?xml version="1.0" encoding="utf-8"?>
<sst xmlns="http://schemas.openxmlformats.org/spreadsheetml/2006/main" count="1770" uniqueCount="1038">
  <si>
    <t xml:space="preserve">HOUSING AND CONSTRUCTION   </t>
  </si>
  <si>
    <t>Year</t>
  </si>
  <si>
    <t>Total</t>
  </si>
  <si>
    <t>Others</t>
  </si>
  <si>
    <t xml:space="preserve"> Building</t>
  </si>
  <si>
    <t xml:space="preserve"> Total Floor Space</t>
  </si>
  <si>
    <t>Dwelling</t>
  </si>
  <si>
    <t>Public</t>
  </si>
  <si>
    <t>Dwellings</t>
  </si>
  <si>
    <t>Commercial</t>
  </si>
  <si>
    <t>No.of buildings</t>
  </si>
  <si>
    <t>Floor area</t>
  </si>
  <si>
    <t>2000</t>
  </si>
  <si>
    <t>2001</t>
  </si>
  <si>
    <t>Building</t>
  </si>
  <si>
    <t xml:space="preserve"> Parceles</t>
  </si>
  <si>
    <t>-</t>
  </si>
  <si>
    <t>Year</t>
  </si>
  <si>
    <t>Agriculture</t>
  </si>
  <si>
    <t>Common</t>
  </si>
  <si>
    <t>National</t>
  </si>
  <si>
    <t>Number of</t>
  </si>
  <si>
    <t>forestry and</t>
  </si>
  <si>
    <t>neighboring</t>
  </si>
  <si>
    <t>use faci-</t>
  </si>
  <si>
    <t>Outdoor</t>
  </si>
  <si>
    <t>Citizen's</t>
  </si>
  <si>
    <t>Forest</t>
  </si>
  <si>
    <t>Dry</t>
  </si>
  <si>
    <t>Rice</t>
  </si>
  <si>
    <t>fishing</t>
  </si>
  <si>
    <t>convenience</t>
  </si>
  <si>
    <t>lities for</t>
  </si>
  <si>
    <t>sports</t>
  </si>
  <si>
    <t>leisure</t>
  </si>
  <si>
    <t>military</t>
  </si>
  <si>
    <t>beneficial</t>
  </si>
  <si>
    <t>Other</t>
  </si>
  <si>
    <t>and Dong</t>
  </si>
  <si>
    <t>Households</t>
  </si>
  <si>
    <t>land</t>
  </si>
  <si>
    <t>field</t>
  </si>
  <si>
    <t>paddy</t>
  </si>
  <si>
    <t>Paddy</t>
  </si>
  <si>
    <t>facilities</t>
  </si>
  <si>
    <t>residents</t>
  </si>
  <si>
    <t>Place</t>
  </si>
  <si>
    <t>Area</t>
  </si>
  <si>
    <t>Improved</t>
  </si>
  <si>
    <t>Number of cases</t>
  </si>
  <si>
    <t>Collection of</t>
  </si>
  <si>
    <t>Dry fields</t>
  </si>
  <si>
    <t>Rice paddies</t>
  </si>
  <si>
    <t>gravel and sand</t>
  </si>
  <si>
    <t>Length</t>
  </si>
  <si>
    <t>Extension</t>
  </si>
  <si>
    <t>Unit : Each</t>
  </si>
  <si>
    <t>Others</t>
  </si>
  <si>
    <t>Provincial</t>
  </si>
  <si>
    <t xml:space="preserve"> Total</t>
  </si>
  <si>
    <t>Children's</t>
  </si>
  <si>
    <t>Neighbourhood</t>
  </si>
  <si>
    <t>Playing fields</t>
  </si>
  <si>
    <t xml:space="preserve">HOUSING AND CONSTRUCTION   </t>
  </si>
  <si>
    <t>HOUSING AND CONSTRUCTION</t>
  </si>
  <si>
    <t>Year</t>
  </si>
  <si>
    <t>Unit: m</t>
  </si>
  <si>
    <t>Year</t>
  </si>
  <si>
    <t xml:space="preserve">HOUSING, CONSTRUCTION   </t>
  </si>
  <si>
    <t xml:space="preserve">Source : Korea Water Resources Corporation
</t>
  </si>
  <si>
    <t>In County</t>
  </si>
  <si>
    <t>Unit : households, house</t>
  </si>
  <si>
    <t>Areas of restricted development</t>
  </si>
  <si>
    <t>Unit : m, million ton</t>
  </si>
  <si>
    <t>Number of dam(s)</t>
  </si>
  <si>
    <t>Height of dam(s)</t>
  </si>
  <si>
    <t>Lenth of dam(s)</t>
  </si>
  <si>
    <t>Gross storage</t>
  </si>
  <si>
    <t>Maximum reservoir area</t>
  </si>
  <si>
    <t>Dams</t>
  </si>
  <si>
    <t xml:space="preserve">HOUSING AND CONSTRUCTION   </t>
  </si>
  <si>
    <t xml:space="preserve">HOUSING AND CONSTRUCTION  </t>
  </si>
  <si>
    <t>Total</t>
  </si>
  <si>
    <t>Area</t>
  </si>
  <si>
    <t>1. Type of Housing Units and Hosing supply rate</t>
  </si>
  <si>
    <t>No. of
general households
(A)</t>
  </si>
  <si>
    <t>multi family house</t>
  </si>
  <si>
    <t>Apartment</t>
  </si>
  <si>
    <t>Rowhouse</t>
  </si>
  <si>
    <t>House within commercial
building</t>
  </si>
  <si>
    <t xml:space="preserve">                                      </t>
  </si>
  <si>
    <t>Note1) : Foreigners Excluded</t>
  </si>
  <si>
    <t xml:space="preserve">HOUSING AND CONSTRUCTION   </t>
  </si>
  <si>
    <t>Unit : number, m</t>
  </si>
  <si>
    <t>Year</t>
  </si>
  <si>
    <t>Unit : number</t>
  </si>
  <si>
    <t>No. of</t>
  </si>
  <si>
    <t>Buildings</t>
  </si>
  <si>
    <t>Houses</t>
  </si>
  <si>
    <t>Building</t>
  </si>
  <si>
    <t>Year
Purpose</t>
  </si>
  <si>
    <t>manutacturing</t>
  </si>
  <si>
    <t>Educational/Social</t>
  </si>
  <si>
    <t>Bulldozers</t>
  </si>
  <si>
    <t>Excavators</t>
  </si>
  <si>
    <t>Loaders</t>
  </si>
  <si>
    <t>Forklifts</t>
  </si>
  <si>
    <t>Scrapers</t>
  </si>
  <si>
    <t>Dump trucks</t>
  </si>
  <si>
    <t>Cranes</t>
  </si>
  <si>
    <t>Motor
Graders</t>
  </si>
  <si>
    <t>Rollers</t>
  </si>
  <si>
    <t>Batching</t>
  </si>
  <si>
    <t>plant</t>
  </si>
  <si>
    <t>Finishers</t>
  </si>
  <si>
    <t>Distributors</t>
  </si>
  <si>
    <t>Mixer trucks</t>
  </si>
  <si>
    <t>Crushers</t>
  </si>
  <si>
    <t>Compressors</t>
  </si>
  <si>
    <t>Dredgers</t>
  </si>
  <si>
    <t>Pumps</t>
  </si>
  <si>
    <t>Mixing plants</t>
  </si>
  <si>
    <t>Rock drills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</si>
  <si>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도시주택과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</si>
  <si>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대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</si>
  <si>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>, m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</si>
  <si>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㎡</t>
    </r>
  </si>
  <si>
    <r>
      <t xml:space="preserve">Unit : Building, </t>
    </r>
    <r>
      <rPr>
        <sz val="11"/>
        <rFont val="바탕"/>
        <family val="1"/>
      </rPr>
      <t>㎡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</si>
  <si>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건축허가과</t>
    </r>
  </si>
  <si>
    <t>Source : City Dep.</t>
  </si>
  <si>
    <r>
      <rPr>
        <sz val="11"/>
        <rFont val="바탕"/>
        <family val="1"/>
      </rPr>
      <t>전</t>
    </r>
  </si>
  <si>
    <r>
      <rPr>
        <sz val="11"/>
        <rFont val="바탕"/>
        <family val="1"/>
      </rPr>
      <t>답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</si>
  <si>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</si>
  <si>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임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야</t>
    </r>
  </si>
  <si>
    <r>
      <rPr>
        <sz val="11"/>
        <rFont val="바탕"/>
        <family val="1"/>
      </rPr>
      <t>공장용지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</si>
  <si>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</si>
  <si>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필지수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천㎡</t>
    </r>
  </si>
  <si>
    <r>
      <t xml:space="preserve">Unit : Cases, Thousand </t>
    </r>
    <r>
      <rPr>
        <sz val="11"/>
        <rFont val="바탕"/>
        <family val="1"/>
      </rPr>
      <t>㎡</t>
    </r>
  </si>
  <si>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역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별</t>
    </r>
    <r>
      <rPr>
        <sz val="11"/>
        <rFont val="Times New Roman"/>
        <family val="1"/>
      </rPr>
      <t xml:space="preserve">   By land usage zone</t>
    </r>
  </si>
  <si>
    <r>
      <rPr>
        <sz val="11"/>
        <rFont val="바탕"/>
        <family val="1"/>
      </rPr>
      <t>용도지역별</t>
    </r>
    <r>
      <rPr>
        <sz val="11"/>
        <rFont val="Times New Roman"/>
        <family val="1"/>
      </rPr>
      <t xml:space="preserve">   By land usage zone</t>
    </r>
  </si>
  <si>
    <r>
      <rPr>
        <sz val="11"/>
        <rFont val="바탕"/>
        <family val="1"/>
      </rPr>
      <t>지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목</t>
    </r>
    <r>
      <rPr>
        <sz val="11"/>
        <rFont val="Times New Roman"/>
        <family val="1"/>
      </rPr>
      <t xml:space="preserve">     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</si>
  <si>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</si>
  <si>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도시계획구역내</t>
    </r>
    <r>
      <rPr>
        <sz val="11"/>
        <rFont val="Times New Roman"/>
        <family val="1"/>
      </rPr>
      <t xml:space="preserve">  Intra Urban planning zone</t>
    </r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</si>
  <si>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</si>
  <si>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농림지역</t>
    </r>
  </si>
  <si>
    <r>
      <rPr>
        <sz val="11"/>
        <rFont val="바탕"/>
        <family val="1"/>
      </rPr>
      <t>자연환경보전지역</t>
    </r>
  </si>
  <si>
    <r>
      <rPr>
        <sz val="11"/>
        <rFont val="바탕"/>
        <family val="1"/>
      </rPr>
      <t>주거지역</t>
    </r>
  </si>
  <si>
    <r>
      <rPr>
        <sz val="11"/>
        <rFont val="바탕"/>
        <family val="1"/>
      </rPr>
      <t>상업지역</t>
    </r>
  </si>
  <si>
    <r>
      <rPr>
        <sz val="11"/>
        <rFont val="바탕"/>
        <family val="1"/>
      </rPr>
      <t>공업지역</t>
    </r>
  </si>
  <si>
    <r>
      <rPr>
        <sz val="11"/>
        <rFont val="바탕"/>
        <family val="1"/>
      </rPr>
      <t>녹지지역</t>
    </r>
  </si>
  <si>
    <r>
      <rPr>
        <sz val="11"/>
        <rFont val="바탕"/>
        <family val="1"/>
      </rPr>
      <t>개발제한구역</t>
    </r>
  </si>
  <si>
    <r>
      <rPr>
        <sz val="11"/>
        <rFont val="바탕"/>
        <family val="1"/>
      </rPr>
      <t>용도미지정구역</t>
    </r>
  </si>
  <si>
    <t>HOUSING AND CONSTRUCTION</t>
  </si>
  <si>
    <r>
      <t>Unit : 1000</t>
    </r>
    <r>
      <rPr>
        <sz val="11"/>
        <rFont val="바탕"/>
        <family val="1"/>
      </rPr>
      <t>㎡</t>
    </r>
  </si>
  <si>
    <t>Sub-</t>
  </si>
  <si>
    <t>Historical</t>
  </si>
  <si>
    <t>Fire-</t>
  </si>
  <si>
    <t>Prevention</t>
  </si>
  <si>
    <t>Cultural</t>
  </si>
  <si>
    <t>Major</t>
  </si>
  <si>
    <t>Resid-</t>
  </si>
  <si>
    <t>Protec-</t>
  </si>
  <si>
    <t>Total</t>
  </si>
  <si>
    <t>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</si>
  <si>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</si>
  <si>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</si>
  <si>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</si>
  <si>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</si>
  <si>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</si>
  <si>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</si>
  <si>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</si>
  <si>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</si>
  <si>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</si>
  <si>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</si>
  <si>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resources</t>
  </si>
  <si>
    <t>facilities</t>
  </si>
  <si>
    <t>Ecosystem</t>
  </si>
  <si>
    <t>School</t>
  </si>
  <si>
    <t>Public</t>
  </si>
  <si>
    <t>Port</t>
  </si>
  <si>
    <t>Airport</t>
  </si>
  <si>
    <t>Group</t>
  </si>
  <si>
    <t>ential</t>
  </si>
  <si>
    <t>Tourist</t>
  </si>
  <si>
    <t>Complex</t>
  </si>
  <si>
    <t>tive</t>
  </si>
  <si>
    <t>Other</t>
  </si>
  <si>
    <r>
      <t>Unit : Cases,  1,000</t>
    </r>
    <r>
      <rPr>
        <sz val="11"/>
        <rFont val="바탕"/>
        <family val="1"/>
      </rPr>
      <t>㎡</t>
    </r>
  </si>
  <si>
    <t>Plan</t>
  </si>
  <si>
    <t>Production</t>
  </si>
  <si>
    <t>Preserva</t>
  </si>
  <si>
    <t>Agricul</t>
  </si>
  <si>
    <t>manage</t>
  </si>
  <si>
    <t>-tion</t>
  </si>
  <si>
    <t xml:space="preserve">-tural &amp; </t>
  </si>
  <si>
    <t xml:space="preserve"> Environment</t>
  </si>
  <si>
    <t>Grand</t>
  </si>
  <si>
    <t>1st</t>
  </si>
  <si>
    <t>2nd</t>
  </si>
  <si>
    <t>3rd</t>
  </si>
  <si>
    <t>Semi-</t>
  </si>
  <si>
    <t>Neighbor</t>
  </si>
  <si>
    <t>Distribut</t>
  </si>
  <si>
    <t>Exclu</t>
  </si>
  <si>
    <t>Pres-</t>
  </si>
  <si>
    <t>Agricu1</t>
  </si>
  <si>
    <t>Undesig</t>
  </si>
  <si>
    <t>-ment</t>
  </si>
  <si>
    <t>management</t>
  </si>
  <si>
    <t>Forest</t>
  </si>
  <si>
    <t>Preservation</t>
  </si>
  <si>
    <t>Designation</t>
  </si>
  <si>
    <t>Urban</t>
  </si>
  <si>
    <t>Rural</t>
  </si>
  <si>
    <t>total</t>
  </si>
  <si>
    <t>Exclusive</t>
  </si>
  <si>
    <t>General</t>
  </si>
  <si>
    <t>Residential</t>
  </si>
  <si>
    <t>Central</t>
  </si>
  <si>
    <t>-hood</t>
  </si>
  <si>
    <t>-ional</t>
  </si>
  <si>
    <t>-sive</t>
  </si>
  <si>
    <t>Mixed</t>
  </si>
  <si>
    <t>erved</t>
  </si>
  <si>
    <t>-tural</t>
  </si>
  <si>
    <t>Natural</t>
  </si>
  <si>
    <t>-nated</t>
  </si>
  <si>
    <t>Area</t>
  </si>
  <si>
    <t xml:space="preserve"> Area</t>
  </si>
  <si>
    <t>rate</t>
  </si>
  <si>
    <t>Source : City Dep.</t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</si>
  <si>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타</t>
    </r>
  </si>
  <si>
    <t xml:space="preserve">HOUSING AND CONSTRUCTION   </t>
  </si>
  <si>
    <r>
      <rPr>
        <sz val="11"/>
        <rFont val="바탕"/>
        <family val="1"/>
      </rPr>
      <t>하천수</t>
    </r>
    <r>
      <rPr>
        <sz val="11"/>
        <rFont val="Times New Roman"/>
        <family val="1"/>
      </rPr>
      <t xml:space="preserve"> (</t>
    </r>
    <r>
      <rPr>
        <sz val="11"/>
        <rFont val="바탕"/>
        <family val="1"/>
      </rPr>
      <t>개소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</si>
  <si>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장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</si>
  <si>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</si>
  <si>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</si>
  <si>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율</t>
    </r>
    <r>
      <rPr>
        <sz val="11"/>
        <rFont val="Times New Roman"/>
        <family val="1"/>
      </rPr>
      <t>(%)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</si>
  <si>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</si>
  <si>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r>
      <t xml:space="preserve">Unit : 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>, Thousand won</t>
    </r>
  </si>
  <si>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</si>
  <si>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토사채취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</si>
  <si>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잡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</si>
  <si>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징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수</t>
    </r>
  </si>
  <si>
    <t>HOUSING, CONSTRUCTION</t>
  </si>
  <si>
    <t>Unit : m, %</t>
  </si>
  <si>
    <t>Unpa-
ved</t>
  </si>
  <si>
    <t>Unim-
proved</t>
  </si>
  <si>
    <t>Rate of 
pave</t>
  </si>
  <si>
    <t>Rate of
 pave</t>
  </si>
  <si>
    <t>Pedestrian Overpass</t>
  </si>
  <si>
    <t xml:space="preserve">Pedestrian Underpass </t>
  </si>
  <si>
    <t>Underground Roadways</t>
  </si>
  <si>
    <t>Elevated road</t>
  </si>
  <si>
    <t>Underground shopping acades</t>
  </si>
  <si>
    <t>Tunnels</t>
  </si>
  <si>
    <t>Underpass</t>
  </si>
  <si>
    <t>Street</t>
  </si>
  <si>
    <t>lamps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</si>
  <si>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m, </t>
    </r>
    <r>
      <rPr>
        <sz val="11"/>
        <rFont val="바탕"/>
        <family val="1"/>
      </rPr>
      <t>백만톤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</si>
  <si>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한국수자원공사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보령댐관리단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</si>
  <si>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건축허가과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</si>
  <si>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건축허가과</t>
    </r>
  </si>
  <si>
    <t>Industrial</t>
  </si>
  <si>
    <t>cation</t>
  </si>
  <si>
    <t>Specifi-</t>
  </si>
  <si>
    <r>
      <t xml:space="preserve">10. </t>
    </r>
    <r>
      <rPr>
        <sz val="9"/>
        <rFont val="바탕"/>
        <family val="1"/>
      </rPr>
      <t>주택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건설</t>
    </r>
  </si>
  <si>
    <r>
      <t xml:space="preserve">1. </t>
    </r>
    <r>
      <rPr>
        <b/>
        <sz val="18"/>
        <rFont val="바탕"/>
        <family val="1"/>
      </rPr>
      <t>주택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보급률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</si>
  <si>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 : </t>
    </r>
    <r>
      <rPr>
        <sz val="11"/>
        <rFont val="바탕"/>
        <family val="1"/>
      </rPr>
      <t>가구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호</t>
    </r>
  </si>
  <si>
    <r>
      <rPr>
        <sz val="9"/>
        <rFont val="바탕"/>
        <family val="1"/>
      </rPr>
      <t>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주택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건설</t>
    </r>
  </si>
  <si>
    <r>
      <rPr>
        <sz val="8"/>
        <rFont val="바탕"/>
        <family val="1"/>
      </rPr>
      <t>주택</t>
    </r>
    <r>
      <rPr>
        <sz val="8"/>
        <rFont val="Times New Roman"/>
        <family val="1"/>
      </rPr>
      <t xml:space="preserve"> · </t>
    </r>
    <r>
      <rPr>
        <sz val="8"/>
        <rFont val="바탕"/>
        <family val="1"/>
      </rPr>
      <t>건설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</si>
  <si>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>: m</t>
    </r>
  </si>
  <si>
    <r>
      <t xml:space="preserve">10. </t>
    </r>
    <r>
      <rPr>
        <sz val="8"/>
        <rFont val="바탕"/>
        <family val="1"/>
      </rPr>
      <t>주택</t>
    </r>
    <r>
      <rPr>
        <sz val="8"/>
        <rFont val="Times New Roman"/>
        <family val="1"/>
      </rPr>
      <t xml:space="preserve"> · </t>
    </r>
    <r>
      <rPr>
        <sz val="8"/>
        <rFont val="바탕"/>
        <family val="1"/>
      </rPr>
      <t>건설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</si>
  <si>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m, %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</si>
  <si>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천㎡</t>
    </r>
  </si>
  <si>
    <r>
      <t xml:space="preserve">Unit : Place, Thousand </t>
    </r>
    <r>
      <rPr>
        <sz val="9"/>
        <rFont val="바탕"/>
        <family val="1"/>
      </rPr>
      <t>㎡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</si>
  <si>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명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천㎡</t>
    </r>
  </si>
  <si>
    <r>
      <t xml:space="preserve">10. </t>
    </r>
    <r>
      <rPr>
        <sz val="8"/>
        <rFont val="바탕"/>
        <family val="1"/>
      </rPr>
      <t>주택</t>
    </r>
    <r>
      <rPr>
        <sz val="8"/>
        <rFont val="Times New Roman"/>
        <family val="1"/>
      </rPr>
      <t xml:space="preserve"> · </t>
    </r>
    <r>
      <rPr>
        <sz val="8"/>
        <rFont val="바탕"/>
        <family val="1"/>
      </rPr>
      <t>건설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</si>
  <si>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㎡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</si>
  <si>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천㎡</t>
    </r>
  </si>
  <si>
    <r>
      <t>Unit : case, 1,000</t>
    </r>
    <r>
      <rPr>
        <sz val="11"/>
        <rFont val="바탕"/>
        <family val="1"/>
      </rPr>
      <t>㎡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</si>
  <si>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민원지적과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</si>
  <si>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개수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</si>
  <si>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동</t>
    </r>
    <r>
      <rPr>
        <sz val="11"/>
        <rFont val="Times New Roman"/>
        <family val="1"/>
      </rPr>
      <t>,</t>
    </r>
    <r>
      <rPr>
        <sz val="11"/>
        <rFont val="바탕"/>
        <family val="1"/>
      </rPr>
      <t>㎡</t>
    </r>
  </si>
  <si>
    <r>
      <t>Unit: Building,</t>
    </r>
    <r>
      <rPr>
        <sz val="11"/>
        <rFont val="바탕"/>
        <family val="1"/>
      </rPr>
      <t>㎡</t>
    </r>
  </si>
  <si>
    <t>Source : Department of Building Permit</t>
  </si>
  <si>
    <t xml:space="preserve">Source : Department of Building Permit
</t>
  </si>
  <si>
    <t>Source : Department of Building Permit</t>
  </si>
  <si>
    <t>Source : Civil Affairs Cadastral Department</t>
  </si>
  <si>
    <t>동 수</t>
  </si>
  <si>
    <t>연면적</t>
  </si>
  <si>
    <r>
      <t xml:space="preserve">10. </t>
    </r>
    <r>
      <rPr>
        <sz val="9"/>
        <rFont val="바탕"/>
        <family val="1"/>
      </rPr>
      <t>주택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건설</t>
    </r>
  </si>
  <si>
    <t xml:space="preserve">HOUSING AND CONSTRUCTION   </t>
  </si>
  <si>
    <t>Year</t>
  </si>
  <si>
    <t>Total</t>
  </si>
  <si>
    <t>Apartments</t>
  </si>
  <si>
    <r>
      <rPr>
        <sz val="11"/>
        <rFont val="바탕"/>
        <family val="1"/>
      </rPr>
      <t>부과</t>
    </r>
  </si>
  <si>
    <t>Misc. land</t>
  </si>
  <si>
    <t>lmposition</t>
  </si>
  <si>
    <t>Urban natural</t>
  </si>
  <si>
    <t>Si &amp; Gun</t>
  </si>
  <si>
    <t>Mini</t>
  </si>
  <si>
    <t>Grave yard</t>
  </si>
  <si>
    <t>Others</t>
  </si>
  <si>
    <t>park zone</t>
  </si>
  <si>
    <t>2007</t>
  </si>
  <si>
    <t>-</t>
  </si>
  <si>
    <t>2008</t>
  </si>
  <si>
    <t xml:space="preserve">  Eup.Myon</t>
  </si>
  <si>
    <t>Male</t>
  </si>
  <si>
    <t>Female</t>
  </si>
  <si>
    <t>2008</t>
  </si>
  <si>
    <t>-</t>
  </si>
  <si>
    <t>2009</t>
  </si>
  <si>
    <t>Source : City Dep.</t>
  </si>
  <si>
    <t>Sub  Total</t>
  </si>
  <si>
    <t>Residential Zeon</t>
  </si>
  <si>
    <t>Commercial Zeon</t>
  </si>
  <si>
    <t>Industrial Zeon</t>
  </si>
  <si>
    <t>Green Zone</t>
  </si>
  <si>
    <t>Non-designated zone</t>
  </si>
  <si>
    <t>Sub Total</t>
  </si>
  <si>
    <t>Management Area</t>
  </si>
  <si>
    <t>Agricultural &amp; Forest Area</t>
  </si>
  <si>
    <t>Natural Environment Preservation Area</t>
  </si>
  <si>
    <t>Total</t>
  </si>
  <si>
    <r>
      <rPr>
        <sz val="11"/>
        <rFont val="바탕"/>
        <family val="1"/>
      </rPr>
      <t>필지수</t>
    </r>
  </si>
  <si>
    <r>
      <rPr>
        <sz val="11"/>
        <rFont val="바탕"/>
        <family val="1"/>
      </rPr>
      <t>면적</t>
    </r>
  </si>
  <si>
    <t>Area</t>
  </si>
  <si>
    <t>Source : Civil Affairs Cadastral Department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</si>
  <si>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%</t>
    </r>
  </si>
  <si>
    <t>Unit : %</t>
  </si>
  <si>
    <t>Year</t>
  </si>
  <si>
    <t>Month</t>
  </si>
  <si>
    <t>Steel-</t>
  </si>
  <si>
    <t>Ferro-</t>
  </si>
  <si>
    <t>Concrete</t>
  </si>
  <si>
    <t>frame</t>
  </si>
  <si>
    <t>Masonry</t>
  </si>
  <si>
    <t>concrete</t>
  </si>
  <si>
    <t>Wooden</t>
  </si>
  <si>
    <t xml:space="preserve"> Building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</si>
  <si>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건축허가과</t>
    </r>
  </si>
  <si>
    <t>1st</t>
  </si>
  <si>
    <t>General</t>
  </si>
  <si>
    <r>
      <rPr>
        <sz val="11"/>
        <rFont val="바탕"/>
        <family val="1"/>
      </rPr>
      <t>관리지역</t>
    </r>
    <r>
      <rPr>
        <vertAlign val="superscript"/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</si>
  <si>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도시계획구역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외</t>
    </r>
    <r>
      <rPr>
        <sz val="11"/>
        <rFont val="Times New Roman"/>
        <family val="1"/>
      </rPr>
      <t xml:space="preserve"> Not Subject to urban planning zone</t>
    </r>
  </si>
  <si>
    <r>
      <t xml:space="preserve">10. </t>
    </r>
    <r>
      <rPr>
        <sz val="9"/>
        <rFont val="바탕"/>
        <family val="1"/>
      </rPr>
      <t>주택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건설</t>
    </r>
  </si>
  <si>
    <t xml:space="preserve">HOUSING AND CONSTRUCTION   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</si>
  <si>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㎞</t>
    </r>
  </si>
  <si>
    <r>
      <t xml:space="preserve">Unit : </t>
    </r>
    <r>
      <rPr>
        <sz val="11"/>
        <rFont val="바탕"/>
        <family val="1"/>
      </rPr>
      <t>㎞</t>
    </r>
  </si>
  <si>
    <r>
      <t xml:space="preserve"> </t>
    </r>
    <r>
      <rPr>
        <sz val="11"/>
        <rFont val="바탕"/>
        <family val="1"/>
      </rPr>
      <t>요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수</t>
    </r>
  </si>
  <si>
    <t>Year
Classification</t>
  </si>
  <si>
    <t xml:space="preserve"> Case of improvements needed</t>
  </si>
  <si>
    <t>Already</t>
  </si>
  <si>
    <t>Yet to be</t>
  </si>
  <si>
    <t>No. of rivers and streams</t>
  </si>
  <si>
    <t>Total length</t>
  </si>
  <si>
    <t>improved</t>
  </si>
  <si>
    <t>Improvement rate</t>
  </si>
  <si>
    <t>2001</t>
  </si>
  <si>
    <t>2007</t>
  </si>
  <si>
    <t>32(1)</t>
  </si>
  <si>
    <t>2008</t>
  </si>
  <si>
    <r>
      <rPr>
        <sz val="11"/>
        <rFont val="바탕"/>
        <family val="1"/>
      </rPr>
      <t>국가하천</t>
    </r>
  </si>
  <si>
    <t>Nation</t>
  </si>
  <si>
    <r>
      <rPr>
        <sz val="11"/>
        <rFont val="바탕"/>
        <family val="1"/>
      </rPr>
      <t>지방하천</t>
    </r>
  </si>
  <si>
    <r>
      <rPr>
        <sz val="11"/>
        <rFont val="바탕"/>
        <family val="1"/>
      </rPr>
      <t>기타하천</t>
    </r>
  </si>
  <si>
    <t>Others</t>
  </si>
  <si>
    <t>보령댐</t>
  </si>
  <si>
    <t>Source : City Dep.</t>
  </si>
  <si>
    <r>
      <t>10.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주택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건설</t>
    </r>
  </si>
  <si>
    <r>
      <t>10.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주택</t>
    </r>
    <r>
      <rPr>
        <sz val="9"/>
        <rFont val="Times New Roman"/>
        <family val="1"/>
      </rPr>
      <t xml:space="preserve"> · </t>
    </r>
    <r>
      <rPr>
        <sz val="9"/>
        <rFont val="바탕"/>
        <family val="1"/>
      </rPr>
      <t>건설</t>
    </r>
  </si>
  <si>
    <t>국가도시공원</t>
  </si>
  <si>
    <t>National</t>
  </si>
  <si>
    <t>Source : Safety General  Dep.</t>
  </si>
  <si>
    <t>2015</t>
  </si>
  <si>
    <t>2016</t>
  </si>
  <si>
    <t xml:space="preserve"> Total Floor Space</t>
  </si>
  <si>
    <t>…</t>
  </si>
  <si>
    <t>Jan.</t>
  </si>
  <si>
    <t>Feb.</t>
  </si>
  <si>
    <t>Mar.</t>
  </si>
  <si>
    <t>Apr.</t>
  </si>
  <si>
    <r>
      <t>5월</t>
    </r>
  </si>
  <si>
    <t>May</t>
  </si>
  <si>
    <r>
      <t>6월</t>
    </r>
  </si>
  <si>
    <t>Jun.</t>
  </si>
  <si>
    <r>
      <t>7월</t>
    </r>
  </si>
  <si>
    <t>Jul.</t>
  </si>
  <si>
    <r>
      <t>8월</t>
    </r>
  </si>
  <si>
    <t>Aug.</t>
  </si>
  <si>
    <r>
      <t>9월</t>
    </r>
  </si>
  <si>
    <t>Sep.</t>
  </si>
  <si>
    <r>
      <t>10월</t>
    </r>
  </si>
  <si>
    <t>Oct.</t>
  </si>
  <si>
    <r>
      <t>11월</t>
    </r>
  </si>
  <si>
    <t>Nov.</t>
  </si>
  <si>
    <r>
      <t>12월</t>
    </r>
  </si>
  <si>
    <t>Dec.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</si>
  <si>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민원지적과</t>
    </r>
  </si>
  <si>
    <t>a</t>
  </si>
  <si>
    <t>2016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</si>
  <si>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>:</t>
    </r>
    <r>
      <rPr>
        <sz val="11"/>
        <rFont val="바탕"/>
        <family val="1"/>
      </rPr>
      <t>도시재생과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</si>
  <si>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도시재생과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</si>
  <si>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도시재생과</t>
    </r>
  </si>
  <si>
    <t xml:space="preserve">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</si>
  <si>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건설과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</si>
  <si>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도로과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</si>
  <si>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</si>
  <si>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>:</t>
    </r>
    <r>
      <rPr>
        <sz val="11"/>
        <rFont val="바탕"/>
        <family val="1"/>
      </rPr>
      <t>도시재생과</t>
    </r>
  </si>
  <si>
    <t>Source : Construction Dep.</t>
  </si>
  <si>
    <t>Source : Road Dep.</t>
  </si>
  <si>
    <t>Source : Road Dep.</t>
  </si>
  <si>
    <t>Source : Civil Affairs Cadastral Dep.</t>
  </si>
  <si>
    <t>2017</t>
  </si>
  <si>
    <t xml:space="preserve"> Building</t>
  </si>
  <si>
    <t xml:space="preserve"> Total Floor Space</t>
  </si>
  <si>
    <t>보령댐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</si>
  <si>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건설과</t>
    </r>
  </si>
  <si>
    <t>2018</t>
  </si>
  <si>
    <t>Total Floor Space</t>
  </si>
  <si>
    <t>Trade</t>
  </si>
  <si>
    <t>Agriculture,
Forestry ＆
Fishery</t>
  </si>
  <si>
    <t>Education &amp;</t>
  </si>
  <si>
    <t>Society</t>
  </si>
  <si>
    <t>2019</t>
  </si>
  <si>
    <t>2019</t>
  </si>
  <si>
    <t>Trade</t>
  </si>
  <si>
    <t>Total Floor Space</t>
  </si>
  <si>
    <t>Manufacturing</t>
  </si>
  <si>
    <t>2019</t>
  </si>
  <si>
    <t>2019</t>
  </si>
  <si>
    <t>2019</t>
  </si>
  <si>
    <t xml:space="preserve"> Total Floor Space</t>
  </si>
  <si>
    <t>연    별</t>
  </si>
  <si>
    <t>Housing supply rate
(B)/(A)*100</t>
  </si>
  <si>
    <t xml:space="preserve"> Detached dwelling</t>
  </si>
  <si>
    <t>Total
(B)</t>
  </si>
  <si>
    <t>Apartment units in a private houses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</si>
  <si>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택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
Number of houses by type of housing unit</t>
    </r>
  </si>
  <si>
    <r>
      <rPr>
        <sz val="11"/>
        <color indexed="8"/>
        <rFont val="바탕"/>
        <family val="1"/>
      </rPr>
      <t>주택보급률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</si>
  <si>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</si>
  <si>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단독주택</t>
    </r>
  </si>
  <si>
    <r>
      <rPr>
        <sz val="11"/>
        <color indexed="8"/>
        <rFont val="바탕"/>
        <family val="1"/>
      </rPr>
      <t>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트</t>
    </r>
  </si>
  <si>
    <r>
      <rPr>
        <sz val="11"/>
        <color indexed="8"/>
        <rFont val="바탕"/>
        <family val="1"/>
      </rPr>
      <t>연립주택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</si>
  <si>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다세대주택</t>
    </r>
  </si>
  <si>
    <r>
      <rPr>
        <sz val="11"/>
        <color indexed="8"/>
        <rFont val="바탕"/>
        <family val="1"/>
      </rPr>
      <t>비거주용</t>
    </r>
  </si>
  <si>
    <r>
      <rPr>
        <sz val="11"/>
        <color indexed="8"/>
        <rFont val="바탕"/>
        <family val="1"/>
      </rPr>
      <t>다가구주택</t>
    </r>
  </si>
  <si>
    <r>
      <rPr>
        <sz val="11"/>
        <color indexed="8"/>
        <rFont val="바탕"/>
        <family val="1"/>
      </rPr>
      <t>건물내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주택</t>
    </r>
  </si>
  <si>
    <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국토교통부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새로운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산정방식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다가구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단독주택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산정방식이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호</t>
    </r>
    <r>
      <rPr>
        <sz val="9"/>
        <rFont val="Times New Roman"/>
        <family val="1"/>
      </rPr>
      <t>), 2005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>~</t>
    </r>
    <r>
      <rPr>
        <sz val="9"/>
        <rFont val="바탕"/>
        <family val="1"/>
      </rPr>
      <t>게재</t>
    </r>
  </si>
  <si>
    <t xml:space="preserve">     1) 일반가구를 대상으로 집계(비혈연가구, 1인가구 포함), 단, 집단가구(6인이상 비혈연가구, 기숙사, 사회시설 등) 및 외국인 가구는 제외</t>
  </si>
  <si>
    <t>Number of Units</t>
  </si>
  <si>
    <t>Housing Units Owned by Residents</t>
  </si>
  <si>
    <t>Local Housing Units Owned by Residents</t>
  </si>
  <si>
    <t>Local Housing Units Owned by Residents of Neighboring regions</t>
  </si>
  <si>
    <t>Local Housing Units Owned by Non-residents</t>
  </si>
  <si>
    <t xml:space="preserve"> Total General Households</t>
  </si>
  <si>
    <t xml:space="preserve"> Households with Housing Ownership</t>
  </si>
  <si>
    <t>Ratio of Households with Housing Ownership</t>
  </si>
  <si>
    <t>Unit: in number of housing unit, %</t>
  </si>
  <si>
    <t xml:space="preserve">Note: if two or more people own a housing unit, their ownership shares shall be summed up by the region in which they reside. The whole ownership of the house attributes to 
         a region with the greatest ownership share on the house. </t>
  </si>
  <si>
    <t>Source : Statistics Korea</t>
  </si>
  <si>
    <t xml:space="preserve">         1) All Housing Units: detached house, apartment, row house, multi-household housing and housing units within non-residential buildings</t>
  </si>
  <si>
    <t xml:space="preserve">         2) Housing Units Owned by Residents: number of all housing units, regardless of their location, owned by residents in a certain region (si, do). A synthetic number calculated as 
          the sum of any housing ownership share attributed to residents in a certain region, which differs from the number of housing units located in a certain region</t>
  </si>
  <si>
    <t xml:space="preserve">         3) General Households: households comprised of family members, one-person households, Households comprised of a family and 5 or less non-related people, households
          comprised of 5 or less non-related people</t>
  </si>
  <si>
    <t xml:space="preserve">          4) Ratio of Households with Housing Ownership: the percentage ratio of households owning a house to the total general households (B/A) </t>
  </si>
  <si>
    <r>
      <t xml:space="preserve">5. </t>
    </r>
    <r>
      <rPr>
        <b/>
        <sz val="14"/>
        <rFont val="바탕"/>
        <family val="1"/>
      </rPr>
      <t>건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</rPr>
      <t>축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</rPr>
      <t>허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</rPr>
      <t>가</t>
    </r>
    <r>
      <rPr>
        <b/>
        <sz val="14"/>
        <rFont val="Times New Roman"/>
        <family val="1"/>
      </rPr>
      <t>(2-1)</t>
    </r>
  </si>
  <si>
    <t>3. 건축연도별 주택  Housing Units by Year of Construction</t>
  </si>
  <si>
    <t>단위 : 호수</t>
  </si>
  <si>
    <t>Unit : house</t>
  </si>
  <si>
    <t xml:space="preserve"> 주 : 1) 2015년부터 등록센서스 방식 적용</t>
  </si>
  <si>
    <t xml:space="preserve"> 자료 : 「인구주택총조사」 통계청 인구총조사과 </t>
  </si>
  <si>
    <t>Source : Statistics Korea</t>
  </si>
  <si>
    <t>Source : Statistics Korea</t>
  </si>
  <si>
    <t>5. Building Construction Permits(2-1)</t>
  </si>
  <si>
    <r>
      <t xml:space="preserve">Unit : Building number, </t>
    </r>
    <r>
      <rPr>
        <sz val="11"/>
        <rFont val="바탕"/>
        <family val="1"/>
      </rPr>
      <t>㎡</t>
    </r>
  </si>
  <si>
    <r>
      <t xml:space="preserve">5. </t>
    </r>
    <r>
      <rPr>
        <b/>
        <sz val="14"/>
        <rFont val="바탕"/>
        <family val="1"/>
      </rPr>
      <t>건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</rPr>
      <t>축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</rPr>
      <t>허</t>
    </r>
    <r>
      <rPr>
        <b/>
        <sz val="14"/>
        <rFont val="Times New Roman"/>
        <family val="1"/>
      </rPr>
      <t xml:space="preserve">  </t>
    </r>
    <r>
      <rPr>
        <b/>
        <sz val="14"/>
        <rFont val="바탕"/>
        <family val="1"/>
      </rPr>
      <t>가</t>
    </r>
    <r>
      <rPr>
        <b/>
        <sz val="14"/>
        <rFont val="Times New Roman"/>
        <family val="1"/>
      </rPr>
      <t>(2-2)</t>
    </r>
  </si>
  <si>
    <t>5.  Building Construction Permits(2-2)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</si>
  <si>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국토교통부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사업승인분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</si>
  <si>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Note: Including business shares approved</t>
  </si>
  <si>
    <t>Source: Department of Building Permit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</si>
  <si>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</si>
  <si>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             Total</t>
    </r>
  </si>
  <si>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축</t>
    </r>
    <r>
      <rPr>
        <sz val="11"/>
        <color indexed="8"/>
        <rFont val="Times New Roman"/>
        <family val="1"/>
      </rPr>
      <t xml:space="preserve">                   New   building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</si>
  <si>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</si>
  <si>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증축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개축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이전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대수선</t>
    </r>
    <r>
      <rPr>
        <sz val="11"/>
        <color indexed="8"/>
        <rFont val="Times New Roman"/>
        <family val="1"/>
      </rPr>
      <t xml:space="preserve">     Extension, Reconstruction</t>
    </r>
  </si>
  <si>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    Change of Use</t>
    </r>
  </si>
  <si>
    <r>
      <rPr>
        <sz val="11"/>
        <color indexed="8"/>
        <rFont val="바탕"/>
        <family val="1"/>
      </rPr>
      <t>콘크리트</t>
    </r>
  </si>
  <si>
    <r>
      <rPr>
        <sz val="11"/>
        <color indexed="8"/>
        <rFont val="바탕"/>
        <family val="1"/>
      </rPr>
      <t>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골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</si>
  <si>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</si>
  <si>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철골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철근</t>
    </r>
  </si>
  <si>
    <r>
      <rPr>
        <sz val="11"/>
        <color indexed="8"/>
        <rFont val="바탕"/>
        <family val="1"/>
      </rPr>
      <t>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무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</si>
  <si>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</si>
  <si>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콘크리트</t>
    </r>
  </si>
  <si>
    <r>
      <rPr>
        <sz val="11"/>
        <color indexed="8"/>
        <rFont val="바탕"/>
        <family val="1"/>
      </rPr>
      <t>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골</t>
    </r>
  </si>
  <si>
    <r>
      <rPr>
        <sz val="11"/>
        <color indexed="8"/>
        <rFont val="바탕"/>
        <family val="1"/>
      </rPr>
      <t>철골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철근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</si>
  <si>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</si>
  <si>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무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</si>
  <si>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</si>
  <si>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</si>
  <si>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</si>
  <si>
    <r>
      <rPr>
        <b/>
        <sz val="11"/>
        <color indexed="8"/>
        <rFont val="바탕"/>
        <family val="1"/>
      </rPr>
      <t>동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수</t>
    </r>
  </si>
  <si>
    <r>
      <rPr>
        <b/>
        <sz val="11"/>
        <color indexed="8"/>
        <rFont val="바탕"/>
        <family val="1"/>
      </rPr>
      <t>동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수</t>
    </r>
  </si>
  <si>
    <r>
      <rPr>
        <b/>
        <sz val="11"/>
        <color indexed="8"/>
        <rFont val="바탕"/>
        <family val="1"/>
      </rPr>
      <t>연면적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</si>
  <si>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</si>
  <si>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</si>
  <si>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</si>
  <si>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</si>
  <si>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연면적</t>
    </r>
  </si>
  <si>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</si>
  <si>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농수산용</t>
    </r>
  </si>
  <si>
    <r>
      <rPr>
        <sz val="11"/>
        <color indexed="8"/>
        <rFont val="바탕"/>
        <family val="1"/>
      </rPr>
      <t>농수산용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</si>
  <si>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</si>
  <si>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연면적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</si>
  <si>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</si>
  <si>
    <r>
      <rPr>
        <sz val="11"/>
        <color indexed="8"/>
        <rFont val="바탕"/>
        <family val="1"/>
      </rPr>
      <t>문교</t>
    </r>
    <r>
      <rPr>
        <sz val="11"/>
        <color indexed="8"/>
        <rFont val="Times New Roman"/>
        <family val="1"/>
      </rPr>
      <t>/</t>
    </r>
  </si>
  <si>
    <r>
      <rPr>
        <sz val="11"/>
        <color indexed="8"/>
        <rFont val="바탕"/>
        <family val="1"/>
      </rPr>
      <t>문교</t>
    </r>
    <r>
      <rPr>
        <sz val="11"/>
        <color indexed="8"/>
        <rFont val="Times New Roman"/>
        <family val="1"/>
      </rPr>
      <t>/</t>
    </r>
  </si>
  <si>
    <r>
      <rPr>
        <sz val="11"/>
        <color indexed="8"/>
        <rFont val="바탕"/>
        <family val="1"/>
      </rPr>
      <t>사회용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</si>
  <si>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</si>
  <si>
    <r>
      <t xml:space="preserve">5-1. </t>
    </r>
    <r>
      <rPr>
        <b/>
        <sz val="18"/>
        <rFont val="바탕"/>
        <family val="1"/>
      </rPr>
      <t>건축허가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용도별</t>
    </r>
    <r>
      <rPr>
        <b/>
        <sz val="18"/>
        <rFont val="Times New Roman"/>
        <family val="1"/>
      </rPr>
      <t>)</t>
    </r>
  </si>
  <si>
    <t xml:space="preserve">5-1. Building Construction Permits </t>
  </si>
  <si>
    <t>연    별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</si>
  <si>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</si>
  <si>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주거용</t>
    </r>
  </si>
  <si>
    <r>
      <rPr>
        <sz val="11"/>
        <color indexed="8"/>
        <rFont val="바탕"/>
        <family val="1"/>
      </rPr>
      <t>상업용</t>
    </r>
  </si>
  <si>
    <r>
      <rPr>
        <sz val="11"/>
        <color indexed="8"/>
        <rFont val="바탕"/>
        <family val="1"/>
      </rPr>
      <t>농수산용</t>
    </r>
  </si>
  <si>
    <r>
      <rPr>
        <sz val="11"/>
        <color indexed="8"/>
        <rFont val="바탕"/>
        <family val="1"/>
      </rPr>
      <t>공업용</t>
    </r>
  </si>
  <si>
    <r>
      <rPr>
        <sz val="11"/>
        <color indexed="8"/>
        <rFont val="바탕"/>
        <family val="1"/>
      </rPr>
      <t>문교</t>
    </r>
    <r>
      <rPr>
        <sz val="11"/>
        <color indexed="8"/>
        <rFont val="Times New Roman"/>
        <family val="1"/>
      </rPr>
      <t xml:space="preserve">/ </t>
    </r>
    <r>
      <rPr>
        <sz val="11"/>
        <color indexed="8"/>
        <rFont val="바탕"/>
        <family val="1"/>
      </rPr>
      <t>사회용</t>
    </r>
  </si>
  <si>
    <r>
      <rPr>
        <sz val="11"/>
        <color indexed="8"/>
        <rFont val="바탕"/>
        <family val="1"/>
      </rPr>
      <t>공공용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</si>
  <si>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</si>
  <si>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 xml:space="preserve">Agriculture,Forestry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>Fishery</t>
    </r>
  </si>
  <si>
    <r>
      <rPr>
        <sz val="11"/>
        <color indexed="8"/>
        <rFont val="바탕"/>
        <family val="1"/>
      </rPr>
      <t>동수</t>
    </r>
  </si>
  <si>
    <r>
      <t xml:space="preserve">6.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트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립</t>
    </r>
    <r>
      <rPr>
        <b/>
        <vertAlign val="superscript"/>
        <sz val="18"/>
        <rFont val="Times New Roman"/>
        <family val="1"/>
      </rPr>
      <t>1)</t>
    </r>
  </si>
  <si>
    <r>
      <t>3. Construction of Apartment</t>
    </r>
    <r>
      <rPr>
        <b/>
        <vertAlign val="superscript"/>
        <sz val="18"/>
        <rFont val="Times New Roman"/>
        <family val="1"/>
      </rPr>
      <t>1)</t>
    </r>
  </si>
  <si>
    <r>
      <t>40</t>
    </r>
    <r>
      <rPr>
        <sz val="11"/>
        <color indexed="8"/>
        <rFont val="바탕"/>
        <family val="1"/>
      </rPr>
      <t>㎡</t>
    </r>
  </si>
  <si>
    <r>
      <t>85-135</t>
    </r>
    <r>
      <rPr>
        <sz val="11"/>
        <color indexed="8"/>
        <rFont val="바탕"/>
        <family val="1"/>
      </rPr>
      <t>㎡</t>
    </r>
  </si>
  <si>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하</t>
    </r>
  </si>
  <si>
    <r>
      <t xml:space="preserve">5 </t>
    </r>
    <r>
      <rPr>
        <sz val="11"/>
        <color indexed="8"/>
        <rFont val="바탕"/>
        <family val="1"/>
      </rPr>
      <t>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하</t>
    </r>
  </si>
  <si>
    <t>연    별</t>
  </si>
  <si>
    <r>
      <rPr>
        <sz val="11"/>
        <color indexed="8"/>
        <rFont val="바탕"/>
        <family val="1"/>
      </rPr>
      <t>주택수</t>
    </r>
  </si>
  <si>
    <r>
      <rPr>
        <sz val="11"/>
        <color indexed="8"/>
        <rFont val="바탕"/>
        <family val="1"/>
      </rPr>
      <t>규모별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주택수</t>
    </r>
    <r>
      <rPr>
        <sz val="11"/>
        <color indexed="8"/>
        <rFont val="Times New Roman"/>
        <family val="1"/>
      </rPr>
      <t xml:space="preserve">     House by  Size</t>
    </r>
  </si>
  <si>
    <r>
      <rPr>
        <sz val="11"/>
        <color indexed="8"/>
        <rFont val="바탕"/>
        <family val="1"/>
      </rPr>
      <t>층수별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주택수</t>
    </r>
    <r>
      <rPr>
        <sz val="11"/>
        <color indexed="8"/>
        <rFont val="Times New Roman"/>
        <family val="1"/>
      </rPr>
      <t xml:space="preserve">     House by floor number</t>
    </r>
  </si>
  <si>
    <r>
      <t>40-60</t>
    </r>
    <r>
      <rPr>
        <sz val="11"/>
        <color indexed="8"/>
        <rFont val="바탕"/>
        <family val="1"/>
      </rPr>
      <t>㎡</t>
    </r>
  </si>
  <si>
    <r>
      <t>60-85</t>
    </r>
    <r>
      <rPr>
        <sz val="11"/>
        <color indexed="8"/>
        <rFont val="바탕"/>
        <family val="1"/>
      </rPr>
      <t>㎡</t>
    </r>
  </si>
  <si>
    <r>
      <t>135</t>
    </r>
    <r>
      <rPr>
        <sz val="11"/>
        <color indexed="8"/>
        <rFont val="바탕"/>
        <family val="1"/>
      </rPr>
      <t>㎡</t>
    </r>
  </si>
  <si>
    <r>
      <t>6 - 10</t>
    </r>
    <r>
      <rPr>
        <sz val="11"/>
        <color indexed="8"/>
        <rFont val="바탕"/>
        <family val="1"/>
      </rPr>
      <t>층</t>
    </r>
  </si>
  <si>
    <r>
      <t>11 - 20</t>
    </r>
    <r>
      <rPr>
        <sz val="11"/>
        <color indexed="8"/>
        <rFont val="바탕"/>
        <family val="1"/>
      </rPr>
      <t>층</t>
    </r>
  </si>
  <si>
    <r>
      <t>21</t>
    </r>
    <r>
      <rPr>
        <sz val="11"/>
        <color indexed="8"/>
        <rFont val="바탕"/>
        <family val="1"/>
      </rPr>
      <t>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</si>
  <si>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>주택수</t>
    </r>
  </si>
  <si>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하</t>
    </r>
  </si>
  <si>
    <r>
      <rPr>
        <sz val="11"/>
        <color indexed="8"/>
        <rFont val="바탕"/>
        <family val="1"/>
      </rPr>
      <t>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과</t>
    </r>
  </si>
  <si>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: 1) </t>
    </r>
    <r>
      <rPr>
        <sz val="10"/>
        <rFont val="바탕"/>
        <family val="1"/>
      </rPr>
      <t>사업승인기준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</si>
  <si>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:  </t>
    </r>
    <r>
      <rPr>
        <sz val="11"/>
        <rFont val="바탕"/>
        <family val="1"/>
      </rPr>
      <t>건축허가과</t>
    </r>
  </si>
  <si>
    <r>
      <rPr>
        <sz val="10"/>
        <rFont val="바탕"/>
        <family val="1"/>
      </rPr>
      <t>Note</t>
    </r>
    <r>
      <rPr>
        <sz val="10"/>
        <rFont val="Times New Roman"/>
        <family val="1"/>
      </rPr>
      <t>: Based on business shares approved</t>
    </r>
  </si>
  <si>
    <r>
      <t xml:space="preserve">7. </t>
    </r>
    <r>
      <rPr>
        <b/>
        <sz val="18"/>
        <rFont val="바탕"/>
        <family val="1"/>
      </rPr>
      <t>주택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재개발사업</t>
    </r>
  </si>
  <si>
    <t>7. Housing Redevelopment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</si>
  <si>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개수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가구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㎡</t>
    </r>
  </si>
  <si>
    <r>
      <t xml:space="preserve">Unit :  number, household, </t>
    </r>
    <r>
      <rPr>
        <sz val="11"/>
        <rFont val="바탕"/>
        <family val="1"/>
      </rPr>
      <t>㎡</t>
    </r>
  </si>
  <si>
    <t>연    별</t>
  </si>
  <si>
    <t>An area</t>
  </si>
  <si>
    <t>Service architecture</t>
  </si>
  <si>
    <t>Enforcement area</t>
  </si>
  <si>
    <t>Building a household</t>
  </si>
  <si>
    <t>An area</t>
  </si>
  <si>
    <t>Service architecture</t>
  </si>
  <si>
    <t>Building a household</t>
  </si>
  <si>
    <t>Enforcement area</t>
  </si>
  <si>
    <t>Building a household</t>
  </si>
  <si>
    <t>Enforcement area</t>
  </si>
  <si>
    <r>
      <rPr>
        <sz val="11"/>
        <color indexed="8"/>
        <rFont val="바탕"/>
        <family val="1"/>
      </rPr>
      <t>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  Completed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</si>
  <si>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행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중</t>
    </r>
  </si>
  <si>
    <r>
      <t xml:space="preserve">Under constrution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</si>
  <si>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행</t>
    </r>
    <r>
      <rPr>
        <sz val="11"/>
        <color indexed="8"/>
        <rFont val="Times New Roman"/>
        <family val="1"/>
      </rPr>
      <t xml:space="preserve">      Defer construction</t>
    </r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</si>
  <si>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</si>
  <si>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시행면적</t>
    </r>
  </si>
  <si>
    <r>
      <rPr>
        <sz val="11"/>
        <color indexed="8"/>
        <rFont val="바탕"/>
        <family val="1"/>
      </rPr>
      <t xml:space="preserve">정비건축물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</si>
  <si>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건립가구</t>
    </r>
  </si>
  <si>
    <r>
      <rPr>
        <sz val="11"/>
        <color indexed="8"/>
        <rFont val="바탕"/>
        <family val="1"/>
      </rPr>
      <t>시행면적</t>
    </r>
  </si>
  <si>
    <r>
      <rPr>
        <sz val="11"/>
        <color indexed="8"/>
        <rFont val="바탕"/>
        <family val="1"/>
      </rPr>
      <t xml:space="preserve">정비건축물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</si>
  <si>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건립가구</t>
    </r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</si>
  <si>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</si>
  <si>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시행면적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</si>
  <si>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: 1) </t>
    </r>
    <r>
      <rPr>
        <sz val="11"/>
        <rFont val="바탕"/>
        <family val="1"/>
      </rPr>
      <t>완료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당해연도에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공사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완료된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지구</t>
    </r>
    <r>
      <rPr>
        <sz val="11"/>
        <rFont val="Times New Roman"/>
        <family val="1"/>
      </rPr>
      <t>. ( )</t>
    </r>
    <r>
      <rPr>
        <sz val="11"/>
        <rFont val="바탕"/>
        <family val="1"/>
      </rPr>
      <t>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누계이며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구역변경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사업계획변경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등으로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조정된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숫자라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실제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누계와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일치하지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않음</t>
    </r>
  </si>
  <si>
    <r>
      <t xml:space="preserve">      2) </t>
    </r>
    <r>
      <rPr>
        <sz val="11"/>
        <rFont val="바탕"/>
        <family val="1"/>
      </rPr>
      <t>시행중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당해연도에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사업시행인가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또는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관리처분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인가된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지구</t>
    </r>
    <r>
      <rPr>
        <sz val="11"/>
        <rFont val="Times New Roman"/>
        <family val="1"/>
      </rPr>
      <t>. ( )</t>
    </r>
    <r>
      <rPr>
        <sz val="11"/>
        <rFont val="바탕"/>
        <family val="1"/>
      </rPr>
      <t>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당해연도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인가를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</t>
    </r>
    <r>
      <rPr>
        <sz val="11"/>
        <rFont val="Times New Roman"/>
        <family val="1"/>
      </rPr>
      <t xml:space="preserve">. </t>
    </r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인가되어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시행중인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지구</t>
    </r>
  </si>
  <si>
    <r>
      <t xml:space="preserve">8. </t>
    </r>
    <r>
      <rPr>
        <b/>
        <sz val="14"/>
        <rFont val="바탕"/>
        <family val="1"/>
      </rPr>
      <t>주택가격지수</t>
    </r>
    <r>
      <rPr>
        <b/>
        <sz val="14"/>
        <rFont val="Times New Roman"/>
        <family val="1"/>
      </rPr>
      <t xml:space="preserve"> Housing Price Index</t>
    </r>
  </si>
  <si>
    <t>기준 :2017.11=100.0</t>
  </si>
  <si>
    <t>연    별</t>
  </si>
  <si>
    <t>Unit : 2017.11=100.0</t>
  </si>
  <si>
    <r>
      <rPr>
        <sz val="9"/>
        <color indexed="8"/>
        <rFont val="바탕"/>
        <family val="1"/>
      </rPr>
      <t xml:space="preserve">주택매매가격지수
</t>
    </r>
    <r>
      <rPr>
        <sz val="9"/>
        <color indexed="8"/>
        <rFont val="Times New Roman"/>
        <family val="1"/>
      </rPr>
      <t>Housing price index</t>
    </r>
  </si>
  <si>
    <r>
      <rPr>
        <sz val="9"/>
        <color indexed="8"/>
        <rFont val="바탕"/>
        <family val="1"/>
      </rPr>
      <t>주택전세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가격지수
</t>
    </r>
    <r>
      <rPr>
        <sz val="9"/>
        <color indexed="8"/>
        <rFont val="Times New Roman"/>
        <family val="1"/>
      </rPr>
      <t>Housing Jeonse price index</t>
    </r>
  </si>
  <si>
    <r>
      <rPr>
        <sz val="9"/>
        <color indexed="8"/>
        <rFont val="바탕"/>
        <family val="1"/>
      </rPr>
      <t>종합</t>
    </r>
  </si>
  <si>
    <r>
      <rPr>
        <sz val="9"/>
        <color indexed="8"/>
        <rFont val="바탕"/>
        <family val="1"/>
      </rPr>
      <t>아파트</t>
    </r>
  </si>
  <si>
    <t>Source : Korea Appraisal Board</t>
  </si>
  <si>
    <r>
      <t xml:space="preserve"> </t>
    </r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「전국주택가격동향조사」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한국부동산원</t>
    </r>
  </si>
  <si>
    <r>
      <t xml:space="preserve">9.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허가</t>
    </r>
  </si>
  <si>
    <t>9. Permits for Land Transaction</t>
  </si>
  <si>
    <t>연    별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</si>
  <si>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Total</t>
    </r>
  </si>
  <si>
    <r>
      <rPr>
        <sz val="11"/>
        <color indexed="8"/>
        <rFont val="바탕"/>
        <family val="1"/>
      </rPr>
      <t>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  Permit</t>
    </r>
  </si>
  <si>
    <r>
      <rPr>
        <sz val="11"/>
        <color indexed="8"/>
        <rFont val="바탕"/>
        <family val="1"/>
      </rPr>
      <t>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        Non-permitted contents 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</si>
  <si>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Sub-total</t>
    </r>
  </si>
  <si>
    <r>
      <rPr>
        <sz val="11"/>
        <color indexed="8"/>
        <rFont val="바탕"/>
        <family val="1"/>
      </rPr>
      <t>이용목적</t>
    </r>
    <r>
      <rPr>
        <sz val="11"/>
        <color indexed="8"/>
        <rFont val="Times New Roman"/>
        <family val="1"/>
      </rPr>
      <t xml:space="preserve">   Land use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</si>
  <si>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 Others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</si>
  <si>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Cases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</si>
  <si>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적
</t>
    </r>
    <r>
      <rPr>
        <sz val="11"/>
        <color indexed="8"/>
        <rFont val="Times New Roman"/>
        <family val="1"/>
      </rPr>
      <t>Area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</si>
  <si>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Cases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</si>
  <si>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적
</t>
    </r>
    <r>
      <rPr>
        <sz val="11"/>
        <color indexed="8"/>
        <rFont val="Times New Roman"/>
        <family val="1"/>
      </rPr>
      <t>Area</t>
    </r>
  </si>
  <si>
    <r>
      <t xml:space="preserve">10. </t>
    </r>
    <r>
      <rPr>
        <b/>
        <sz val="18"/>
        <rFont val="바탕"/>
        <family val="1"/>
      </rPr>
      <t>지가변동률</t>
    </r>
    <r>
      <rPr>
        <b/>
        <sz val="18"/>
        <rFont val="Times New Roman"/>
        <family val="1"/>
      </rPr>
      <t xml:space="preserve"> </t>
    </r>
  </si>
  <si>
    <t>10. Land Price Changing Rate</t>
  </si>
  <si>
    <t>연   별</t>
  </si>
  <si>
    <r>
      <rPr>
        <sz val="9"/>
        <color indexed="8"/>
        <rFont val="바탕"/>
        <family val="1"/>
      </rPr>
      <t>평균</t>
    </r>
  </si>
  <si>
    <r>
      <rPr>
        <sz val="9"/>
        <color indexed="8"/>
        <rFont val="바탕"/>
        <family val="1"/>
      </rPr>
      <t>용도지역별</t>
    </r>
    <r>
      <rPr>
        <sz val="9"/>
        <color indexed="8"/>
        <rFont val="Times New Roman"/>
        <family val="1"/>
      </rPr>
      <t xml:space="preserve"> By use</t>
    </r>
  </si>
  <si>
    <r>
      <rPr>
        <sz val="9"/>
        <color indexed="8"/>
        <rFont val="바탕"/>
        <family val="1"/>
      </rPr>
      <t>이용상황별</t>
    </r>
  </si>
  <si>
    <r>
      <rPr>
        <sz val="9"/>
        <color indexed="8"/>
        <rFont val="바탕"/>
        <family val="1"/>
      </rPr>
      <t xml:space="preserve">주거
</t>
    </r>
    <r>
      <rPr>
        <sz val="9"/>
        <color indexed="8"/>
        <rFont val="Times New Roman"/>
        <family val="1"/>
      </rPr>
      <t>Residental zone</t>
    </r>
  </si>
  <si>
    <r>
      <rPr>
        <sz val="9"/>
        <color indexed="8"/>
        <rFont val="바탕"/>
        <family val="1"/>
      </rPr>
      <t xml:space="preserve">상업
</t>
    </r>
    <r>
      <rPr>
        <sz val="9"/>
        <color indexed="8"/>
        <rFont val="Times New Roman"/>
        <family val="1"/>
      </rPr>
      <t>Commercial
zone</t>
    </r>
  </si>
  <si>
    <r>
      <rPr>
        <sz val="9"/>
        <color indexed="8"/>
        <rFont val="바탕"/>
        <family val="1"/>
      </rPr>
      <t xml:space="preserve">공업
</t>
    </r>
    <r>
      <rPr>
        <sz val="9"/>
        <color indexed="8"/>
        <rFont val="Times New Roman"/>
        <family val="1"/>
      </rPr>
      <t xml:space="preserve">Industrial
zone </t>
    </r>
  </si>
  <si>
    <r>
      <rPr>
        <sz val="9"/>
        <color indexed="8"/>
        <rFont val="바탕"/>
        <family val="1"/>
      </rPr>
      <t xml:space="preserve">녹지
</t>
    </r>
    <r>
      <rPr>
        <sz val="9"/>
        <color indexed="8"/>
        <rFont val="Times New Roman"/>
        <family val="1"/>
      </rPr>
      <t>Green
zone</t>
    </r>
  </si>
  <si>
    <r>
      <t xml:space="preserve">농림
</t>
    </r>
    <r>
      <rPr>
        <sz val="9"/>
        <color indexed="8"/>
        <rFont val="times"/>
        <family val="1"/>
      </rPr>
      <t>Agriculture zone</t>
    </r>
  </si>
  <si>
    <r>
      <t xml:space="preserve">자연환경보전 
</t>
    </r>
    <r>
      <rPr>
        <sz val="9"/>
        <color indexed="8"/>
        <rFont val="times"/>
        <family val="1"/>
      </rPr>
      <t>Nature
Preservation zone</t>
    </r>
  </si>
  <si>
    <r>
      <t xml:space="preserve">보전관리
</t>
    </r>
    <r>
      <rPr>
        <sz val="9"/>
        <color indexed="8"/>
        <rFont val="times"/>
        <family val="1"/>
      </rPr>
      <t>Preservation 
quasi urban zone</t>
    </r>
  </si>
  <si>
    <r>
      <rPr>
        <sz val="9"/>
        <color indexed="8"/>
        <rFont val="바탕"/>
        <family val="1"/>
      </rPr>
      <t>생산관리</t>
    </r>
    <r>
      <rPr>
        <sz val="9"/>
        <color indexed="8"/>
        <rFont val="times"/>
        <family val="1"/>
      </rPr>
      <t>Production 
quasi urban zone</t>
    </r>
  </si>
  <si>
    <r>
      <rPr>
        <sz val="9"/>
        <color indexed="8"/>
        <rFont val="바탕"/>
        <family val="1"/>
      </rPr>
      <t xml:space="preserve">계획관리
</t>
    </r>
    <r>
      <rPr>
        <sz val="9"/>
        <color indexed="8"/>
        <rFont val="times"/>
        <family val="1"/>
      </rPr>
      <t>Planning quasi urban zone</t>
    </r>
  </si>
  <si>
    <r>
      <rPr>
        <sz val="9"/>
        <color indexed="8"/>
        <rFont val="바탕"/>
        <family val="1"/>
      </rPr>
      <t xml:space="preserve">전
</t>
    </r>
    <r>
      <rPr>
        <sz val="9"/>
        <color indexed="8"/>
        <rFont val="Times New Roman"/>
        <family val="1"/>
      </rPr>
      <t>Dry paddy</t>
    </r>
  </si>
  <si>
    <r>
      <rPr>
        <sz val="9"/>
        <color indexed="8"/>
        <rFont val="바탕"/>
        <family val="1"/>
      </rPr>
      <t xml:space="preserve">답
</t>
    </r>
    <r>
      <rPr>
        <sz val="9"/>
        <color indexed="8"/>
        <rFont val="Times New Roman"/>
        <family val="1"/>
      </rPr>
      <t>Rice paddy</t>
    </r>
  </si>
  <si>
    <r>
      <rPr>
        <sz val="9"/>
        <color indexed="8"/>
        <rFont val="바탕"/>
        <family val="1"/>
      </rPr>
      <t>대지</t>
    </r>
  </si>
  <si>
    <r>
      <rPr>
        <sz val="9"/>
        <color indexed="8"/>
        <rFont val="바탕"/>
        <family val="1"/>
      </rPr>
      <t xml:space="preserve">임야
</t>
    </r>
    <r>
      <rPr>
        <sz val="9"/>
        <color indexed="8"/>
        <rFont val="Times New Roman"/>
        <family val="1"/>
      </rPr>
      <t>Forest
 field</t>
    </r>
  </si>
  <si>
    <r>
      <t xml:space="preserve">공장
</t>
    </r>
    <r>
      <rPr>
        <sz val="9"/>
        <color indexed="8"/>
        <rFont val="times"/>
        <family val="1"/>
      </rPr>
      <t>Industrial</t>
    </r>
  </si>
  <si>
    <r>
      <rPr>
        <sz val="9"/>
        <color indexed="8"/>
        <rFont val="바탕"/>
        <family val="1"/>
      </rPr>
      <t xml:space="preserve">기타
</t>
    </r>
    <r>
      <rPr>
        <sz val="9"/>
        <color indexed="8"/>
        <rFont val="Times New Roman"/>
        <family val="1"/>
      </rPr>
      <t>Others</t>
    </r>
  </si>
  <si>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</si>
  <si>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주거용</t>
    </r>
    <r>
      <rPr>
        <sz val="9"/>
        <color indexed="8"/>
        <rFont val="Times New Roman"/>
        <family val="1"/>
      </rPr>
      <t>Residental zone</t>
    </r>
  </si>
  <si>
    <r>
      <rPr>
        <sz val="9"/>
        <color indexed="8"/>
        <rFont val="바탕"/>
        <family val="1"/>
      </rPr>
      <t>상업용</t>
    </r>
    <r>
      <rPr>
        <sz val="9"/>
        <color indexed="8"/>
        <rFont val="Times New Roman"/>
        <family val="1"/>
      </rPr>
      <t>Commercial
zone</t>
    </r>
  </si>
  <si>
    <r>
      <t>1</t>
    </r>
    <r>
      <rPr>
        <sz val="9"/>
        <color indexed="8"/>
        <rFont val="바탕"/>
        <family val="1"/>
      </rPr>
      <t>월</t>
    </r>
  </si>
  <si>
    <r>
      <t>2</t>
    </r>
    <r>
      <rPr>
        <sz val="9"/>
        <color indexed="8"/>
        <rFont val="바탕"/>
        <family val="1"/>
      </rPr>
      <t>월</t>
    </r>
  </si>
  <si>
    <r>
      <t>3</t>
    </r>
    <r>
      <rPr>
        <sz val="9"/>
        <color indexed="8"/>
        <rFont val="바탕"/>
        <family val="1"/>
      </rPr>
      <t>월</t>
    </r>
  </si>
  <si>
    <r>
      <t>4</t>
    </r>
    <r>
      <rPr>
        <sz val="9"/>
        <color indexed="8"/>
        <rFont val="바탕"/>
        <family val="1"/>
      </rPr>
      <t>월</t>
    </r>
  </si>
  <si>
    <r>
      <t xml:space="preserve"> </t>
    </r>
    <r>
      <rPr>
        <sz val="10"/>
        <color indexed="8"/>
        <rFont val="바탕"/>
        <family val="1"/>
      </rPr>
      <t>자료</t>
    </r>
    <r>
      <rPr>
        <sz val="10"/>
        <color indexed="8"/>
        <rFont val="Times New Roman"/>
        <family val="1"/>
      </rPr>
      <t xml:space="preserve">:  </t>
    </r>
    <r>
      <rPr>
        <sz val="10"/>
        <color indexed="8"/>
        <rFont val="바탕"/>
        <family val="1"/>
      </rPr>
      <t>「전국지가변동률조사」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한국부동산원</t>
    </r>
  </si>
  <si>
    <r>
      <t xml:space="preserve"> </t>
    </r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: </t>
    </r>
    <r>
      <rPr>
        <sz val="10"/>
        <rFont val="바탕"/>
        <family val="1"/>
      </rPr>
      <t>지가변동률은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기준시점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가격수준을</t>
    </r>
    <r>
      <rPr>
        <sz val="10"/>
        <rFont val="Times New Roman"/>
        <family val="1"/>
      </rPr>
      <t xml:space="preserve"> 100</t>
    </r>
    <r>
      <rPr>
        <sz val="10"/>
        <rFont val="바탕"/>
        <family val="1"/>
      </rPr>
      <t>으로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보았을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때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해당시점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가격수준의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변동률을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의미함</t>
    </r>
  </si>
  <si>
    <r>
      <t xml:space="preserve">11.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(3-1)</t>
    </r>
  </si>
  <si>
    <t>11. Land Transactions by Use &amp; Purpose(3-1)</t>
  </si>
  <si>
    <r>
      <t xml:space="preserve">11.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(3-2)</t>
    </r>
  </si>
  <si>
    <t>11. Land Transactions by Use &amp; Purpose(3-2)</t>
  </si>
  <si>
    <r>
      <t xml:space="preserve">11. </t>
    </r>
    <r>
      <rPr>
        <b/>
        <sz val="18"/>
        <rFont val="바탕"/>
        <family val="1"/>
      </rPr>
      <t>토지거래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(3-3)</t>
    </r>
  </si>
  <si>
    <t>11. Land Transactions by Use &amp; Purpose(3-3)</t>
  </si>
  <si>
    <t>연    별</t>
  </si>
  <si>
    <t>합계</t>
  </si>
  <si>
    <r>
      <rPr>
        <sz val="11"/>
        <rFont val="바탕"/>
        <family val="1"/>
      </rPr>
      <t>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    Subject to urban planning zone</t>
    </r>
  </si>
  <si>
    <t>By purpose</t>
  </si>
  <si>
    <t>By purpose</t>
  </si>
  <si>
    <t>Dry paddy</t>
  </si>
  <si>
    <t>Rice paddy</t>
  </si>
  <si>
    <t>Building land</t>
  </si>
  <si>
    <t>Forest field</t>
  </si>
  <si>
    <t>Factory site</t>
  </si>
  <si>
    <r>
      <t xml:space="preserve">12.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역</t>
    </r>
    <r>
      <rPr>
        <b/>
        <sz val="18"/>
        <rFont val="Times New Roman"/>
        <family val="1"/>
      </rPr>
      <t>(2-1)</t>
    </r>
  </si>
  <si>
    <t>12. Specific Use Area(2-1)</t>
  </si>
  <si>
    <r>
      <t xml:space="preserve">12.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역</t>
    </r>
    <r>
      <rPr>
        <b/>
        <sz val="18"/>
        <rFont val="Times New Roman"/>
        <family val="1"/>
      </rPr>
      <t>(2-2)</t>
    </r>
  </si>
  <si>
    <t>12. Specific Use Area(2-2)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</si>
  <si>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</si>
  <si>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 Population</t>
    </r>
  </si>
  <si>
    <r>
      <rPr>
        <sz val="11"/>
        <color indexed="8"/>
        <rFont val="바탕"/>
        <family val="1"/>
      </rPr>
      <t>용도지역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</si>
  <si>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   Urban area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</si>
  <si>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</si>
  <si>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비도시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</t>
    </r>
    <r>
      <rPr>
        <sz val="11"/>
        <color indexed="8"/>
        <rFont val="Times New Roman"/>
        <family val="1"/>
      </rPr>
      <t xml:space="preserve">   Rural area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</si>
  <si>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</si>
  <si>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도시지역</t>
    </r>
  </si>
  <si>
    <r>
      <rPr>
        <sz val="11"/>
        <color indexed="8"/>
        <rFont val="바탕"/>
        <family val="1"/>
      </rPr>
      <t>비도시지역</t>
    </r>
  </si>
  <si>
    <r>
      <rPr>
        <sz val="11"/>
        <color indexed="8"/>
        <rFont val="바탕"/>
        <family val="1"/>
      </rPr>
      <t>총합계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</si>
  <si>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 Residential zone</t>
    </r>
  </si>
  <si>
    <r>
      <rPr>
        <sz val="11"/>
        <color indexed="8"/>
        <rFont val="바탕"/>
        <family val="1"/>
      </rPr>
      <t>상업지역</t>
    </r>
    <r>
      <rPr>
        <sz val="11"/>
        <color indexed="8"/>
        <rFont val="Times New Roman"/>
        <family val="1"/>
      </rPr>
      <t xml:space="preserve">   Commercial zone</t>
    </r>
  </si>
  <si>
    <r>
      <rPr>
        <sz val="11"/>
        <color indexed="8"/>
        <rFont val="바탕"/>
        <family val="1"/>
      </rPr>
      <t>공업지역</t>
    </r>
    <r>
      <rPr>
        <sz val="11"/>
        <color indexed="8"/>
        <rFont val="Times New Roman"/>
        <family val="1"/>
      </rPr>
      <t xml:space="preserve">   Industrial zone</t>
    </r>
  </si>
  <si>
    <r>
      <rPr>
        <sz val="11"/>
        <color indexed="8"/>
        <rFont val="바탕"/>
        <family val="1"/>
      </rPr>
      <t>녹지지역</t>
    </r>
    <r>
      <rPr>
        <sz val="11"/>
        <color indexed="8"/>
        <rFont val="Times New Roman"/>
        <family val="1"/>
      </rPr>
      <t xml:space="preserve">   Green zone</t>
    </r>
  </si>
  <si>
    <r>
      <rPr>
        <sz val="11"/>
        <color indexed="8"/>
        <rFont val="바탕"/>
        <family val="1"/>
      </rPr>
      <t>미지정</t>
    </r>
  </si>
  <si>
    <r>
      <rPr>
        <sz val="11"/>
        <color indexed="8"/>
        <rFont val="바탕"/>
        <family val="1"/>
      </rPr>
      <t>계획</t>
    </r>
  </si>
  <si>
    <r>
      <rPr>
        <sz val="11"/>
        <color indexed="8"/>
        <rFont val="바탕"/>
        <family val="1"/>
      </rPr>
      <t>생산</t>
    </r>
  </si>
  <si>
    <r>
      <rPr>
        <sz val="11"/>
        <color indexed="8"/>
        <rFont val="바탕"/>
        <family val="1"/>
      </rPr>
      <t>보전</t>
    </r>
  </si>
  <si>
    <r>
      <rPr>
        <sz val="11"/>
        <color indexed="8"/>
        <rFont val="바탕"/>
        <family val="1"/>
      </rPr>
      <t>농림</t>
    </r>
  </si>
  <si>
    <r>
      <rPr>
        <sz val="11"/>
        <color indexed="8"/>
        <rFont val="바탕"/>
        <family val="1"/>
      </rPr>
      <t>자연환경</t>
    </r>
  </si>
  <si>
    <r>
      <rPr>
        <sz val="11"/>
        <color indexed="8"/>
        <rFont val="바탕"/>
        <family val="1"/>
      </rPr>
      <t>인구</t>
    </r>
    <r>
      <rPr>
        <b/>
        <vertAlign val="superscript"/>
        <sz val="11"/>
        <color indexed="8"/>
        <rFont val="Times New Roman"/>
        <family val="1"/>
      </rPr>
      <t xml:space="preserve"> 1)</t>
    </r>
  </si>
  <si>
    <r>
      <t xml:space="preserve">전용주거지역 </t>
    </r>
    <r>
      <rPr>
        <sz val="11"/>
        <color indexed="8"/>
        <rFont val="times"/>
        <family val="1"/>
      </rPr>
      <t>Residential only</t>
    </r>
  </si>
  <si>
    <r>
      <rPr>
        <sz val="11"/>
        <color indexed="8"/>
        <rFont val="바탕"/>
        <family val="1"/>
      </rPr>
      <t>일반주거지역</t>
    </r>
    <r>
      <rPr>
        <sz val="11"/>
        <color indexed="8"/>
        <rFont val="Times New Roman"/>
        <family val="1"/>
      </rPr>
      <t xml:space="preserve">  Generally Residential</t>
    </r>
  </si>
  <si>
    <r>
      <rPr>
        <sz val="11"/>
        <color indexed="8"/>
        <rFont val="바탕"/>
        <family val="1"/>
      </rPr>
      <t>준주거</t>
    </r>
  </si>
  <si>
    <r>
      <rPr>
        <sz val="11"/>
        <color indexed="8"/>
        <rFont val="바탕"/>
        <family val="1"/>
      </rPr>
      <t>중심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</si>
  <si>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</si>
  <si>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근린</t>
    </r>
  </si>
  <si>
    <r>
      <rPr>
        <sz val="11"/>
        <color indexed="8"/>
        <rFont val="바탕"/>
        <family val="1"/>
      </rPr>
      <t>유통</t>
    </r>
  </si>
  <si>
    <r>
      <rPr>
        <sz val="11"/>
        <color indexed="8"/>
        <rFont val="바탕"/>
        <family val="1"/>
      </rPr>
      <t>전용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</si>
  <si>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</si>
  <si>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준공업</t>
    </r>
  </si>
  <si>
    <r>
      <rPr>
        <sz val="11"/>
        <color indexed="8"/>
        <rFont val="바탕"/>
        <family val="1"/>
      </rPr>
      <t>보전</t>
    </r>
  </si>
  <si>
    <r>
      <rPr>
        <sz val="11"/>
        <color indexed="8"/>
        <rFont val="바탕"/>
        <family val="1"/>
      </rPr>
      <t>생산</t>
    </r>
  </si>
  <si>
    <r>
      <rPr>
        <sz val="11"/>
        <color indexed="8"/>
        <rFont val="바탕"/>
        <family val="1"/>
      </rPr>
      <t>자연</t>
    </r>
  </si>
  <si>
    <r>
      <rPr>
        <sz val="11"/>
        <color indexed="8"/>
        <rFont val="바탕"/>
        <family val="1"/>
      </rPr>
      <t>지정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</si>
  <si>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종전용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</si>
  <si>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종전용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</si>
  <si>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종일반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</si>
  <si>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바탕"/>
        <family val="1"/>
      </rPr>
      <t>종일반</t>
    </r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</si>
  <si>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종일반</t>
    </r>
  </si>
  <si>
    <r>
      <rPr>
        <sz val="11"/>
        <color indexed="8"/>
        <rFont val="바탕"/>
        <family val="1"/>
      </rPr>
      <t>지역</t>
    </r>
  </si>
  <si>
    <r>
      <rPr>
        <sz val="11"/>
        <color indexed="8"/>
        <rFont val="바탕"/>
        <family val="1"/>
      </rPr>
      <t>비율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</si>
  <si>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</si>
  <si>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경관지구</t>
    </r>
    <r>
      <rPr>
        <sz val="11"/>
        <color indexed="8"/>
        <rFont val="Times New Roman"/>
        <family val="1"/>
      </rPr>
      <t xml:space="preserve">      Scenery</t>
    </r>
  </si>
  <si>
    <r>
      <rPr>
        <sz val="11"/>
        <color indexed="8"/>
        <rFont val="바탕"/>
        <family val="1"/>
      </rPr>
      <t>미관지구</t>
    </r>
    <r>
      <rPr>
        <sz val="11"/>
        <color indexed="8"/>
        <rFont val="Times New Roman"/>
        <family val="1"/>
      </rPr>
      <t xml:space="preserve">     Landscape</t>
    </r>
  </si>
  <si>
    <r>
      <rPr>
        <sz val="11"/>
        <color indexed="8"/>
        <rFont val="바탕"/>
        <family val="1"/>
      </rPr>
      <t>고도지구</t>
    </r>
    <r>
      <rPr>
        <sz val="11"/>
        <color indexed="8"/>
        <rFont val="Times New Roman"/>
        <family val="1"/>
      </rPr>
      <t xml:space="preserve">     Height</t>
    </r>
  </si>
  <si>
    <r>
      <rPr>
        <sz val="11"/>
        <color indexed="8"/>
        <rFont val="바탕"/>
        <family val="1"/>
      </rPr>
      <t>방화지구</t>
    </r>
  </si>
  <si>
    <r>
      <rPr>
        <sz val="11"/>
        <color indexed="8"/>
        <rFont val="바탕"/>
        <family val="1"/>
      </rPr>
      <t>방재지구</t>
    </r>
  </si>
  <si>
    <r>
      <rPr>
        <sz val="11"/>
        <color indexed="8"/>
        <rFont val="바탕"/>
        <family val="1"/>
      </rPr>
      <t>보존지구</t>
    </r>
    <r>
      <rPr>
        <sz val="11"/>
        <color indexed="8"/>
        <rFont val="Times New Roman"/>
        <family val="1"/>
      </rPr>
      <t xml:space="preserve">      Reservation</t>
    </r>
  </si>
  <si>
    <r>
      <rPr>
        <sz val="11"/>
        <color indexed="8"/>
        <rFont val="바탕"/>
        <family val="1"/>
      </rPr>
      <t>시설보호지구</t>
    </r>
    <r>
      <rPr>
        <sz val="11"/>
        <color indexed="8"/>
        <rFont val="Times New Roman"/>
        <family val="1"/>
      </rPr>
      <t xml:space="preserve">        Protection of facilities</t>
    </r>
  </si>
  <si>
    <r>
      <rPr>
        <sz val="11"/>
        <color indexed="8"/>
        <rFont val="바탕"/>
        <family val="1"/>
      </rPr>
      <t>취락지구</t>
    </r>
    <r>
      <rPr>
        <sz val="11"/>
        <color indexed="8"/>
        <rFont val="Times New Roman"/>
        <family val="1"/>
      </rPr>
      <t xml:space="preserve">    Community</t>
    </r>
  </si>
  <si>
    <r>
      <rPr>
        <sz val="11"/>
        <color indexed="8"/>
        <rFont val="바탕"/>
        <family val="1"/>
      </rPr>
      <t>개발진흥지구</t>
    </r>
    <r>
      <rPr>
        <sz val="11"/>
        <color indexed="8"/>
        <rFont val="Times New Roman"/>
        <family val="1"/>
      </rPr>
      <t xml:space="preserve">         Development Promotion   </t>
    </r>
  </si>
  <si>
    <r>
      <rPr>
        <sz val="11"/>
        <color indexed="8"/>
        <rFont val="바탕"/>
        <family val="1"/>
      </rPr>
      <t>특정용도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</si>
  <si>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</si>
  <si>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</si>
  <si>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</si>
  <si>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자연</t>
    </r>
  </si>
  <si>
    <r>
      <rPr>
        <sz val="11"/>
        <color indexed="8"/>
        <rFont val="바탕"/>
        <family val="1"/>
      </rPr>
      <t>수변</t>
    </r>
  </si>
  <si>
    <r>
      <rPr>
        <sz val="11"/>
        <color indexed="8"/>
        <rFont val="바탕"/>
        <family val="1"/>
      </rPr>
      <t>시가지</t>
    </r>
  </si>
  <si>
    <r>
      <rPr>
        <sz val="11"/>
        <color indexed="8"/>
        <rFont val="바탕"/>
        <family val="1"/>
      </rPr>
      <t>중심지</t>
    </r>
  </si>
  <si>
    <r>
      <rPr>
        <sz val="11"/>
        <color indexed="8"/>
        <rFont val="바탕"/>
        <family val="1"/>
      </rPr>
      <t>역사문화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</si>
  <si>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</si>
  <si>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최고</t>
    </r>
  </si>
  <si>
    <r>
      <rPr>
        <sz val="11"/>
        <color indexed="8"/>
        <rFont val="바탕"/>
        <family val="1"/>
      </rPr>
      <t>최저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</si>
  <si>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</si>
  <si>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문화자원</t>
    </r>
  </si>
  <si>
    <r>
      <rPr>
        <sz val="11"/>
        <color indexed="8"/>
        <rFont val="바탕"/>
        <family val="1"/>
      </rPr>
      <t>중요시설물</t>
    </r>
  </si>
  <si>
    <r>
      <rPr>
        <sz val="11"/>
        <color indexed="8"/>
        <rFont val="바탕"/>
        <family val="1"/>
      </rPr>
      <t>생태계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</si>
  <si>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</si>
  <si>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</si>
  <si>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학교</t>
    </r>
  </si>
  <si>
    <r>
      <rPr>
        <sz val="11"/>
        <color indexed="8"/>
        <rFont val="바탕"/>
        <family val="1"/>
      </rPr>
      <t>공용</t>
    </r>
  </si>
  <si>
    <r>
      <rPr>
        <sz val="11"/>
        <color indexed="8"/>
        <rFont val="바탕"/>
        <family val="1"/>
      </rPr>
      <t>항만</t>
    </r>
  </si>
  <si>
    <r>
      <rPr>
        <sz val="11"/>
        <color indexed="8"/>
        <rFont val="바탕"/>
        <family val="1"/>
      </rPr>
      <t>공항</t>
    </r>
  </si>
  <si>
    <r>
      <rPr>
        <sz val="11"/>
        <color indexed="8"/>
        <rFont val="바탕"/>
        <family val="1"/>
      </rPr>
      <t>집단</t>
    </r>
  </si>
  <si>
    <r>
      <rPr>
        <sz val="11"/>
        <color indexed="8"/>
        <rFont val="바탕"/>
        <family val="1"/>
      </rPr>
      <t>주거</t>
    </r>
  </si>
  <si>
    <r>
      <rPr>
        <sz val="11"/>
        <color indexed="8"/>
        <rFont val="바탕"/>
        <family val="1"/>
      </rPr>
      <t>산업ㆍ유통</t>
    </r>
  </si>
  <si>
    <r>
      <rPr>
        <sz val="11"/>
        <color indexed="8"/>
        <rFont val="바탕"/>
        <family val="1"/>
      </rPr>
      <t>관광휴양</t>
    </r>
  </si>
  <si>
    <r>
      <rPr>
        <sz val="11"/>
        <color indexed="8"/>
        <rFont val="바탕"/>
        <family val="1"/>
      </rPr>
      <t>복합</t>
    </r>
  </si>
  <si>
    <r>
      <rPr>
        <sz val="11"/>
        <color indexed="8"/>
        <rFont val="바탕"/>
        <family val="1"/>
      </rPr>
      <t>특정</t>
    </r>
  </si>
  <si>
    <r>
      <rPr>
        <sz val="11"/>
        <color indexed="8"/>
        <rFont val="바탕"/>
        <family val="1"/>
      </rPr>
      <t>제한지구</t>
    </r>
  </si>
  <si>
    <r>
      <t xml:space="preserve">13.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>(2-1)</t>
    </r>
  </si>
  <si>
    <t>13. Land by Purpose(2-1)</t>
  </si>
  <si>
    <r>
      <t xml:space="preserve">13. </t>
    </r>
    <r>
      <rPr>
        <b/>
        <sz val="18"/>
        <rFont val="바탕"/>
        <family val="1"/>
      </rPr>
      <t>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구</t>
    </r>
    <r>
      <rPr>
        <b/>
        <sz val="18"/>
        <rFont val="Times New Roman"/>
        <family val="1"/>
      </rPr>
      <t>(2-2)</t>
    </r>
  </si>
  <si>
    <t>13. Land by Purpose(2-2)</t>
  </si>
  <si>
    <r>
      <t xml:space="preserve">14.  </t>
    </r>
    <r>
      <rPr>
        <b/>
        <sz val="18"/>
        <rFont val="바탕"/>
        <family val="1"/>
      </rPr>
      <t>개발제한구역</t>
    </r>
  </si>
  <si>
    <t>14. Restricted Development Areas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</si>
  <si>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가구수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명</t>
    </r>
  </si>
  <si>
    <t>Unit : each, household, Person</t>
  </si>
  <si>
    <t>답</t>
  </si>
  <si>
    <r>
      <rPr>
        <sz val="11"/>
        <color indexed="8"/>
        <rFont val="바탕"/>
        <family val="1"/>
      </rPr>
      <t>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황</t>
    </r>
    <r>
      <rPr>
        <sz val="11"/>
        <color indexed="8"/>
        <rFont val="Times New Roman"/>
        <family val="1"/>
      </rPr>
      <t xml:space="preserve">       Status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</si>
  <si>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적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               Area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</si>
  <si>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축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물</t>
    </r>
    <r>
      <rPr>
        <sz val="11"/>
        <color indexed="8"/>
        <rFont val="Times New Roman"/>
        <family val="1"/>
      </rPr>
      <t xml:space="preserve">    Number Of  Buildings</t>
    </r>
  </si>
  <si>
    <r>
      <rPr>
        <sz val="11"/>
        <color indexed="8"/>
        <rFont val="바탕"/>
        <family val="1"/>
      </rPr>
      <t>읍면동수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</si>
  <si>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구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</si>
  <si>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Population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</si>
  <si>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</si>
  <si>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지</t>
    </r>
  </si>
  <si>
    <r>
      <rPr>
        <sz val="11"/>
        <color indexed="8"/>
        <rFont val="바탕"/>
        <family val="1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야</t>
    </r>
  </si>
  <si>
    <r>
      <rPr>
        <sz val="11"/>
        <color indexed="8"/>
        <rFont val="바탕"/>
        <family val="1"/>
      </rPr>
      <t>전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</si>
  <si>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</si>
  <si>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도로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</si>
  <si>
    <r>
      <rPr>
        <sz val="11"/>
        <color indexed="8"/>
        <rFont val="바탕"/>
        <family val="1"/>
      </rPr>
      <t>농림수산</t>
    </r>
  </si>
  <si>
    <r>
      <rPr>
        <sz val="11"/>
        <color indexed="8"/>
        <rFont val="바탕"/>
        <family val="1"/>
      </rPr>
      <t>주택및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근</t>
    </r>
  </si>
  <si>
    <r>
      <rPr>
        <sz val="11"/>
        <color indexed="8"/>
        <rFont val="바탕"/>
        <family val="1"/>
      </rPr>
      <t>주민공동</t>
    </r>
  </si>
  <si>
    <r>
      <rPr>
        <sz val="11"/>
        <color indexed="8"/>
        <rFont val="바탕"/>
        <family val="1"/>
      </rPr>
      <t>실외</t>
    </r>
  </si>
  <si>
    <r>
      <rPr>
        <sz val="11"/>
        <color indexed="8"/>
        <rFont val="바탕"/>
        <family val="1"/>
      </rPr>
      <t>도시민의</t>
    </r>
  </si>
  <si>
    <r>
      <rPr>
        <sz val="11"/>
        <color indexed="8"/>
        <rFont val="바탕"/>
        <family val="1"/>
      </rPr>
      <t>국방군사에</t>
    </r>
  </si>
  <si>
    <r>
      <rPr>
        <sz val="11"/>
        <color indexed="8"/>
        <rFont val="바탕"/>
        <family val="1"/>
      </rPr>
      <t>학교및전기</t>
    </r>
  </si>
  <si>
    <r>
      <rPr>
        <sz val="11"/>
        <color indexed="8"/>
        <rFont val="바탕"/>
        <family val="1"/>
      </rPr>
      <t>상하수도등</t>
    </r>
  </si>
  <si>
    <r>
      <rPr>
        <sz val="11"/>
        <color indexed="8"/>
        <rFont val="바탕"/>
        <family val="1"/>
      </rPr>
      <t>업용시설</t>
    </r>
  </si>
  <si>
    <r>
      <rPr>
        <sz val="11"/>
        <color indexed="8"/>
        <rFont val="바탕"/>
        <family val="1"/>
      </rPr>
      <t>린생활시설</t>
    </r>
  </si>
  <si>
    <r>
      <rPr>
        <sz val="11"/>
        <color indexed="8"/>
        <rFont val="바탕"/>
        <family val="1"/>
      </rPr>
      <t>이용시설</t>
    </r>
  </si>
  <si>
    <r>
      <rPr>
        <sz val="11"/>
        <color indexed="8"/>
        <rFont val="바탕"/>
        <family val="1"/>
      </rPr>
      <t>체육</t>
    </r>
  </si>
  <si>
    <r>
      <rPr>
        <sz val="11"/>
        <color indexed="8"/>
        <rFont val="바탕"/>
        <family val="1"/>
      </rPr>
      <t>여가활용</t>
    </r>
  </si>
  <si>
    <r>
      <rPr>
        <sz val="11"/>
        <color indexed="8"/>
        <rFont val="바탕"/>
        <family val="1"/>
      </rPr>
      <t>관한시설</t>
    </r>
  </si>
  <si>
    <r>
      <rPr>
        <sz val="11"/>
        <color indexed="8"/>
        <rFont val="바탕"/>
        <family val="1"/>
      </rPr>
      <t>공급시설등</t>
    </r>
  </si>
  <si>
    <r>
      <rPr>
        <sz val="11"/>
        <color indexed="8"/>
        <rFont val="바탕"/>
        <family val="1"/>
      </rPr>
      <t>공공용시설</t>
    </r>
  </si>
  <si>
    <r>
      <t xml:space="preserve">House </t>
    </r>
    <r>
      <rPr>
        <sz val="11"/>
        <color indexed="8"/>
        <rFont val="바탕"/>
        <family val="1"/>
      </rPr>
      <t>＆</t>
    </r>
  </si>
  <si>
    <r>
      <rPr>
        <sz val="11"/>
        <color indexed="8"/>
        <rFont val="바탕"/>
        <family val="1"/>
      </rPr>
      <t>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</si>
  <si>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</si>
  <si>
    <r>
      <rPr>
        <sz val="11"/>
        <color indexed="8"/>
        <rFont val="바탕"/>
        <family val="1"/>
      </rPr>
      <t>공익시설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</si>
  <si>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</si>
  <si>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</si>
  <si>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t>defense</t>
    </r>
    <r>
      <rPr>
        <sz val="11"/>
        <color indexed="8"/>
        <rFont val="바탕"/>
        <family val="1"/>
      </rPr>
      <t>＆</t>
    </r>
  </si>
  <si>
    <r>
      <t>기타</t>
    </r>
    <r>
      <rPr>
        <vertAlign val="superscript"/>
        <sz val="11"/>
        <color indexed="8"/>
        <rFont val="바탕"/>
        <family val="1"/>
      </rPr>
      <t>2)</t>
    </r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</si>
  <si>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: 1) </t>
    </r>
    <r>
      <rPr>
        <sz val="11"/>
        <rFont val="바탕"/>
        <family val="1"/>
      </rPr>
      <t>잡종지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</t>
    </r>
    <r>
      <rPr>
        <sz val="11"/>
        <rFont val="Times New Roman"/>
        <family val="1"/>
      </rPr>
      <t xml:space="preserve">  2) </t>
    </r>
    <r>
      <rPr>
        <sz val="11"/>
        <rFont val="바탕"/>
        <family val="1"/>
      </rPr>
      <t>무허가건물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</si>
  <si>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산림공원과</t>
    </r>
  </si>
  <si>
    <t>Source : Forest Park Dep.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</si>
  <si>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산림공원과</t>
    </r>
  </si>
  <si>
    <t>Source : Forest Park Dep.</t>
  </si>
  <si>
    <r>
      <t xml:space="preserve">15. 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     </t>
    </r>
    <r>
      <rPr>
        <b/>
        <sz val="18"/>
        <rFont val="바탕"/>
        <family val="1"/>
      </rPr>
      <t>원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 xml:space="preserve">(2-1)  </t>
    </r>
  </si>
  <si>
    <r>
      <t>15. Parks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(2-1)</t>
    </r>
  </si>
  <si>
    <t>연   별</t>
  </si>
  <si>
    <t>생활권공원</t>
  </si>
  <si>
    <t>역사공원</t>
  </si>
  <si>
    <t>Historical</t>
  </si>
  <si>
    <t>문화공원</t>
  </si>
  <si>
    <t>Cultural</t>
  </si>
  <si>
    <t>주제공원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</si>
  <si>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Grand Total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</si>
  <si>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    Natural park  </t>
    </r>
  </si>
  <si>
    <r>
      <rPr>
        <sz val="11"/>
        <color indexed="8"/>
        <rFont val="바탕"/>
        <family val="1"/>
      </rPr>
      <t>자연공원</t>
    </r>
  </si>
  <si>
    <r>
      <rPr>
        <sz val="11"/>
        <color indexed="8"/>
        <rFont val="바탕"/>
        <family val="1"/>
      </rPr>
      <t>도시공원</t>
    </r>
    <r>
      <rPr>
        <sz val="11"/>
        <color indexed="8"/>
        <rFont val="Times New Roman"/>
        <family val="1"/>
      </rPr>
      <t xml:space="preserve">     City  parks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</si>
  <si>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</si>
  <si>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도시자연공원구역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</si>
  <si>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</si>
  <si>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국립공원</t>
    </r>
  </si>
  <si>
    <r>
      <rPr>
        <sz val="11"/>
        <color indexed="8"/>
        <rFont val="바탕"/>
        <family val="1"/>
      </rPr>
      <t>도립공원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</si>
  <si>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군립공원</t>
    </r>
  </si>
  <si>
    <r>
      <rPr>
        <sz val="11"/>
        <color indexed="8"/>
        <rFont val="바탕"/>
        <family val="1"/>
      </rPr>
      <t>어린이공원</t>
    </r>
  </si>
  <si>
    <r>
      <rPr>
        <sz val="11"/>
        <color indexed="8"/>
        <rFont val="바탕"/>
        <family val="1"/>
      </rPr>
      <t>소공원</t>
    </r>
  </si>
  <si>
    <r>
      <rPr>
        <sz val="11"/>
        <color indexed="8"/>
        <rFont val="바탕"/>
        <family val="1"/>
      </rPr>
      <t>근린공원</t>
    </r>
  </si>
  <si>
    <r>
      <rPr>
        <sz val="11"/>
        <color indexed="8"/>
        <rFont val="바탕"/>
        <family val="1"/>
      </rPr>
      <t>수변공원</t>
    </r>
  </si>
  <si>
    <r>
      <rPr>
        <sz val="11"/>
        <color indexed="8"/>
        <rFont val="바탕"/>
        <family val="1"/>
      </rPr>
      <t>묘지공원</t>
    </r>
  </si>
  <si>
    <r>
      <rPr>
        <sz val="11"/>
        <color indexed="8"/>
        <rFont val="바탕"/>
        <family val="1"/>
      </rPr>
      <t>체육공원</t>
    </r>
  </si>
  <si>
    <r>
      <rPr>
        <sz val="11"/>
        <color indexed="8"/>
        <rFont val="바탕"/>
        <family val="1"/>
      </rPr>
      <t>기타공원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</si>
  <si>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</si>
  <si>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</si>
  <si>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</si>
  <si>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</si>
  <si>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</si>
  <si>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: </t>
    </r>
    <r>
      <rPr>
        <sz val="10"/>
        <rFont val="바탕"/>
        <family val="1"/>
      </rPr>
      <t>도시공원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및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녹지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등에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관한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법률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제</t>
    </r>
    <r>
      <rPr>
        <sz val="10"/>
        <rFont val="Times New Roman"/>
        <family val="1"/>
      </rPr>
      <t>15</t>
    </r>
    <r>
      <rPr>
        <sz val="10"/>
        <rFont val="바탕"/>
        <family val="1"/>
      </rPr>
      <t>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제</t>
    </r>
    <r>
      <rPr>
        <sz val="10"/>
        <rFont val="Times New Roman"/>
        <family val="1"/>
      </rPr>
      <t>1</t>
    </r>
    <r>
      <rPr>
        <sz val="10"/>
        <rFont val="바탕"/>
        <family val="1"/>
      </rPr>
      <t>호에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따른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분류</t>
    </r>
  </si>
  <si>
    <r>
      <t xml:space="preserve">        1) </t>
    </r>
    <r>
      <rPr>
        <sz val="9"/>
        <rFont val="바탕"/>
        <family val="1"/>
      </rPr>
      <t>조성기준</t>
    </r>
    <r>
      <rPr>
        <sz val="9"/>
        <rFont val="Times New Roman"/>
        <family val="1"/>
      </rPr>
      <t xml:space="preserve">  2) 2005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이전은</t>
    </r>
    <r>
      <rPr>
        <sz val="9"/>
        <rFont val="Times New Roman"/>
        <family val="1"/>
      </rPr>
      <t>‘</t>
    </r>
    <r>
      <rPr>
        <sz val="9"/>
        <rFont val="바탕"/>
        <family val="1"/>
      </rPr>
      <t>도시자연공원</t>
    </r>
    <r>
      <rPr>
        <sz val="9"/>
        <rFont val="Times New Roman"/>
        <family val="1"/>
      </rPr>
      <t>’</t>
    </r>
    <r>
      <rPr>
        <sz val="9"/>
        <rFont val="바탕"/>
        <family val="1"/>
      </rPr>
      <t>자료임</t>
    </r>
  </si>
  <si>
    <r>
      <t xml:space="preserve">15. 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     </t>
    </r>
    <r>
      <rPr>
        <b/>
        <sz val="18"/>
        <rFont val="바탕"/>
        <family val="1"/>
      </rPr>
      <t>원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(2-2)</t>
    </r>
  </si>
  <si>
    <r>
      <t>15. Parks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(2-2)</t>
    </r>
  </si>
  <si>
    <r>
      <t xml:space="preserve">16. </t>
    </r>
    <r>
      <rPr>
        <b/>
        <sz val="18"/>
        <rFont val="바탕"/>
        <family val="1"/>
      </rPr>
      <t>하</t>
    </r>
    <r>
      <rPr>
        <b/>
        <sz val="18"/>
        <rFont val="Times New Roman"/>
        <family val="1"/>
      </rPr>
      <t xml:space="preserve">      </t>
    </r>
    <r>
      <rPr>
        <b/>
        <sz val="18"/>
        <rFont val="바탕"/>
        <family val="1"/>
      </rPr>
      <t>천</t>
    </r>
  </si>
  <si>
    <t>16. Rivers and Streams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</si>
  <si>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   </t>
    </r>
    <r>
      <rPr>
        <sz val="11"/>
        <rFont val="바탕"/>
        <family val="1"/>
      </rPr>
      <t>별
하천종류별</t>
    </r>
  </si>
  <si>
    <r>
      <t xml:space="preserve">17. </t>
    </r>
    <r>
      <rPr>
        <b/>
        <sz val="18"/>
        <rFont val="바탕"/>
        <family val="1"/>
      </rPr>
      <t>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용</t>
    </r>
  </si>
  <si>
    <t>17. Use of River Sites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</si>
  <si>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</si>
  <si>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사용료징수</t>
    </r>
    <r>
      <rPr>
        <sz val="11"/>
        <rFont val="Times New Roman"/>
        <family val="1"/>
      </rPr>
      <t xml:space="preserve">  collection of use fees</t>
    </r>
  </si>
  <si>
    <t>Collection</t>
  </si>
  <si>
    <t>면적합계</t>
  </si>
  <si>
    <r>
      <t xml:space="preserve">18. </t>
    </r>
    <r>
      <rPr>
        <b/>
        <sz val="18"/>
        <rFont val="바탕"/>
        <family val="1"/>
      </rPr>
      <t>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 xml:space="preserve">     Dams</t>
    </r>
  </si>
  <si>
    <t>연    별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</si>
  <si>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량</t>
    </r>
  </si>
  <si>
    <r>
      <rPr>
        <sz val="11"/>
        <color indexed="8"/>
        <rFont val="바탕"/>
        <family val="1"/>
      </rPr>
      <t>높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이</t>
    </r>
  </si>
  <si>
    <r>
      <rPr>
        <sz val="11"/>
        <color indexed="8"/>
        <rFont val="바탕"/>
        <family val="1"/>
      </rPr>
      <t>길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이</t>
    </r>
  </si>
  <si>
    <r>
      <rPr>
        <sz val="11"/>
        <color indexed="8"/>
        <rFont val="바탕"/>
        <family val="1"/>
      </rPr>
      <t>총저수량</t>
    </r>
  </si>
  <si>
    <r>
      <rPr>
        <sz val="11"/>
        <color indexed="8"/>
        <rFont val="바탕"/>
        <family val="1"/>
      </rPr>
      <t>만수면적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</si>
  <si>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별</t>
    </r>
  </si>
  <si>
    <r>
      <rPr>
        <b/>
        <sz val="11"/>
        <color indexed="8"/>
        <rFont val="바탕"/>
        <family val="1"/>
      </rPr>
      <t>보령댐</t>
    </r>
  </si>
  <si>
    <r>
      <t xml:space="preserve">19.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로</t>
    </r>
  </si>
  <si>
    <t>19. Roads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</si>
  <si>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 </t>
    </r>
    <r>
      <rPr>
        <sz val="9"/>
        <rFont val="바탕"/>
        <family val="1"/>
      </rPr>
      <t>도로과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</si>
  <si>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고속국도는</t>
    </r>
    <r>
      <rPr>
        <sz val="9"/>
        <rFont val="Times New Roman"/>
        <family val="1"/>
      </rPr>
      <t xml:space="preserve"> 100%</t>
    </r>
    <r>
      <rPr>
        <sz val="9"/>
        <rFont val="바탕"/>
        <family val="1"/>
      </rPr>
      <t>포장임</t>
    </r>
  </si>
  <si>
    <t>연  별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</si>
  <si>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Total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</si>
  <si>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
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로
</t>
    </r>
    <r>
      <rPr>
        <sz val="11"/>
        <color indexed="8"/>
        <rFont val="Times New Roman"/>
        <family val="1"/>
      </rPr>
      <t>Highway</t>
    </r>
  </si>
  <si>
    <r>
      <rPr>
        <sz val="11"/>
        <color indexed="8"/>
        <rFont val="바탕"/>
        <family val="1"/>
      </rPr>
      <t>일반국도</t>
    </r>
    <r>
      <rPr>
        <sz val="11"/>
        <color indexed="8"/>
        <rFont val="Times New Roman"/>
        <family val="1"/>
      </rPr>
      <t xml:space="preserve">    General national road</t>
    </r>
  </si>
  <si>
    <r>
      <rPr>
        <sz val="11"/>
        <color indexed="8"/>
        <rFont val="바탕"/>
        <family val="1"/>
      </rPr>
      <t>지방도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국지도포함</t>
    </r>
    <r>
      <rPr>
        <sz val="11"/>
        <color indexed="8"/>
        <rFont val="Times New Roman"/>
        <family val="1"/>
      </rPr>
      <t xml:space="preserve">)  Provincial road </t>
    </r>
  </si>
  <si>
    <r>
      <rPr>
        <sz val="11"/>
        <color indexed="8"/>
        <rFont val="바탕"/>
        <family val="1"/>
      </rPr>
      <t>시군도</t>
    </r>
    <r>
      <rPr>
        <sz val="11"/>
        <color indexed="8"/>
        <rFont val="Times New Roman"/>
        <family val="1"/>
      </rPr>
      <t xml:space="preserve">      City &amp; County  road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</si>
  <si>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</si>
  <si>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Paved</t>
    </r>
  </si>
  <si>
    <r>
      <rPr>
        <sz val="11"/>
        <color indexed="8"/>
        <rFont val="바탕"/>
        <family val="1"/>
      </rPr>
      <t>미포장</t>
    </r>
  </si>
  <si>
    <r>
      <rPr>
        <sz val="11"/>
        <color indexed="8"/>
        <rFont val="바탕"/>
        <family val="1"/>
      </rPr>
      <t>미개통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</si>
  <si>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</si>
  <si>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Paved</t>
    </r>
  </si>
  <si>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Paved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</si>
  <si>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</si>
  <si>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포장율</t>
    </r>
  </si>
  <si>
    <r>
      <rPr>
        <sz val="11"/>
        <color indexed="8"/>
        <rFont val="바탕"/>
        <family val="1"/>
      </rPr>
      <t>포장율</t>
    </r>
  </si>
  <si>
    <r>
      <t xml:space="preserve">19-1. </t>
    </r>
    <r>
      <rPr>
        <b/>
        <sz val="18"/>
        <rFont val="바탕"/>
        <family val="1"/>
      </rPr>
      <t>폭원별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도로현황</t>
    </r>
    <r>
      <rPr>
        <b/>
        <sz val="18"/>
        <rFont val="Times New Roman"/>
        <family val="1"/>
      </rPr>
      <t xml:space="preserve"> </t>
    </r>
  </si>
  <si>
    <t>19-1. Roads by Size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</si>
  <si>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</si>
  <si>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폭원별</t>
    </r>
    <r>
      <rPr>
        <sz val="11"/>
        <color indexed="8"/>
        <rFont val="Times New Roman"/>
        <family val="1"/>
      </rPr>
      <t>)  Roads(by Size)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</si>
  <si>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폭원별</t>
    </r>
    <r>
      <rPr>
        <sz val="11"/>
        <color indexed="8"/>
        <rFont val="Times New Roman"/>
        <family val="1"/>
      </rPr>
      <t>)  Roads(by Size)</t>
    </r>
  </si>
  <si>
    <r>
      <rPr>
        <sz val="11"/>
        <color indexed="8"/>
        <rFont val="바탕"/>
        <family val="1"/>
      </rPr>
      <t xml:space="preserve">광장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
Squares
(Number)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</si>
  <si>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</si>
  <si>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광로
</t>
    </r>
    <r>
      <rPr>
        <sz val="11"/>
        <color indexed="8"/>
        <rFont val="Times New Roman"/>
        <family val="1"/>
      </rPr>
      <t xml:space="preserve">(40m </t>
    </r>
    <r>
      <rPr>
        <sz val="11"/>
        <color indexed="8"/>
        <rFont val="바탕"/>
        <family val="1"/>
      </rPr>
      <t>이상</t>
    </r>
    <r>
      <rPr>
        <sz val="11"/>
        <color indexed="8"/>
        <rFont val="Times New Roman"/>
        <family val="1"/>
      </rPr>
      <t>)
Avenues</t>
    </r>
  </si>
  <si>
    <r>
      <rPr>
        <sz val="11"/>
        <color indexed="8"/>
        <rFont val="바탕"/>
        <family val="1"/>
      </rPr>
      <t xml:space="preserve">대로
</t>
    </r>
    <r>
      <rPr>
        <sz val="11"/>
        <color indexed="8"/>
        <rFont val="Times New Roman"/>
        <family val="1"/>
      </rPr>
      <t>(25-40m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
Streets</t>
    </r>
  </si>
  <si>
    <r>
      <rPr>
        <sz val="11"/>
        <color indexed="8"/>
        <rFont val="바탕"/>
        <family val="1"/>
      </rPr>
      <t xml:space="preserve">중로
</t>
    </r>
    <r>
      <rPr>
        <sz val="11"/>
        <color indexed="8"/>
        <rFont val="Times New Roman"/>
        <family val="1"/>
      </rPr>
      <t>(12-25m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
Roads</t>
    </r>
  </si>
  <si>
    <r>
      <rPr>
        <sz val="11"/>
        <color indexed="8"/>
        <rFont val="바탕"/>
        <family val="1"/>
      </rPr>
      <t xml:space="preserve">소로
</t>
    </r>
    <r>
      <rPr>
        <sz val="11"/>
        <color indexed="8"/>
        <rFont val="Times New Roman"/>
        <family val="1"/>
      </rPr>
      <t xml:space="preserve">(12m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
Paths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</si>
  <si>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도로연장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</si>
  <si>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 </t>
    </r>
    <r>
      <rPr>
        <sz val="9"/>
        <rFont val="바탕"/>
        <family val="1"/>
      </rPr>
      <t>도로과</t>
    </r>
  </si>
  <si>
    <r>
      <t xml:space="preserve">20.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물</t>
    </r>
  </si>
  <si>
    <t>20. Supporting Structures for Roads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</si>
  <si>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  <r>
      <rPr>
        <sz val="11"/>
        <rFont val="Times New Roman"/>
        <family val="1"/>
      </rPr>
      <t xml:space="preserve">, m, </t>
    </r>
    <r>
      <rPr>
        <sz val="11"/>
        <rFont val="바탕"/>
        <family val="1"/>
      </rPr>
      <t>㎡</t>
    </r>
  </si>
  <si>
    <r>
      <t xml:space="preserve">Unit : number, m, </t>
    </r>
    <r>
      <rPr>
        <sz val="11"/>
        <rFont val="바탕"/>
        <family val="1"/>
      </rPr>
      <t>㎡</t>
    </r>
  </si>
  <si>
    <t>Grade separated crossing</t>
  </si>
  <si>
    <t>Covered structure</t>
  </si>
  <si>
    <t>가로등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</si>
  <si>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도로과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교통과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</si>
  <si>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</si>
  <si>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</si>
  <si>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</si>
  <si>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</si>
  <si>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</si>
  <si>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</t>
    </r>
  </si>
  <si>
    <r>
      <rPr>
        <sz val="11"/>
        <color indexed="8"/>
        <rFont val="바탕"/>
        <family val="1"/>
      </rPr>
      <t>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널</t>
    </r>
  </si>
  <si>
    <r>
      <rPr>
        <sz val="11"/>
        <color indexed="8"/>
        <rFont val="바탕"/>
        <family val="1"/>
      </rPr>
      <t>입체교차로</t>
    </r>
  </si>
  <si>
    <r>
      <rPr>
        <sz val="11"/>
        <color indexed="8"/>
        <rFont val="바탕"/>
        <family val="1"/>
      </rPr>
      <t>복개구조물</t>
    </r>
  </si>
  <si>
    <r>
      <rPr>
        <sz val="11"/>
        <color indexed="8"/>
        <rFont val="바탕"/>
        <family val="1"/>
      </rPr>
      <t>언더패스</t>
    </r>
  </si>
  <si>
    <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</si>
  <si>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</si>
  <si>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연장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</si>
  <si>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</si>
  <si>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</si>
  <si>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</si>
  <si>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</si>
  <si>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연장</t>
    </r>
  </si>
  <si>
    <r>
      <rPr>
        <sz val="11"/>
        <color indexed="8"/>
        <rFont val="바탕"/>
        <family val="1"/>
      </rPr>
      <t>면적</t>
    </r>
  </si>
  <si>
    <r>
      <rPr>
        <sz val="11"/>
        <color indexed="8"/>
        <rFont val="바탕"/>
        <family val="1"/>
      </rPr>
      <t>개소</t>
    </r>
  </si>
  <si>
    <t>Source : Road Dep., Transportation Dep.</t>
  </si>
  <si>
    <r>
      <t xml:space="preserve">21. </t>
    </r>
    <r>
      <rPr>
        <b/>
        <sz val="18"/>
        <rFont val="바탕"/>
        <family val="1"/>
      </rPr>
      <t>교</t>
    </r>
    <r>
      <rPr>
        <b/>
        <sz val="18"/>
        <rFont val="Times New Roman"/>
        <family val="1"/>
      </rPr>
      <t xml:space="preserve">        </t>
    </r>
    <r>
      <rPr>
        <b/>
        <sz val="18"/>
        <rFont val="바탕"/>
        <family val="1"/>
      </rPr>
      <t>량</t>
    </r>
  </si>
  <si>
    <t>21. Bridges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</si>
  <si>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</si>
  <si>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합계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</si>
  <si>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>고속국도</t>
    </r>
    <r>
      <rPr>
        <sz val="9"/>
        <color indexed="8"/>
        <rFont val="Times New Roman"/>
        <family val="1"/>
      </rPr>
      <t xml:space="preserve">  
Expressway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</si>
  <si>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도
</t>
    </r>
    <r>
      <rPr>
        <sz val="9"/>
        <color indexed="8"/>
        <rFont val="Times New Roman"/>
        <family val="1"/>
      </rPr>
      <t>Highway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</si>
  <si>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</si>
  <si>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국가지원지방도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일반지방도</t>
    </r>
    <r>
      <rPr>
        <sz val="9"/>
        <color indexed="8"/>
        <rFont val="Times New Roman"/>
        <family val="1"/>
      </rPr>
      <t>)         Provinceial Road</t>
    </r>
  </si>
  <si>
    <r>
      <rPr>
        <sz val="9"/>
        <color indexed="8"/>
        <rFont val="바탕"/>
        <family val="1"/>
      </rPr>
      <t>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       Provinceial Road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</si>
  <si>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</si>
  <si>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특별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 xml:space="preserve">광역시도
</t>
    </r>
    <r>
      <rPr>
        <sz val="9"/>
        <color indexed="8"/>
        <rFont val="Times New Roman"/>
        <family val="1"/>
      </rPr>
      <t>Special/metropolitan city road</t>
    </r>
  </si>
  <si>
    <r>
      <rPr>
        <sz val="9"/>
        <color indexed="8"/>
        <rFont val="바탕"/>
        <family val="1"/>
      </rPr>
      <t>지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도
</t>
    </r>
    <r>
      <rPr>
        <sz val="9"/>
        <color indexed="8"/>
        <rFont val="Times New Roman"/>
        <family val="1"/>
      </rPr>
      <t>Provinceial Road</t>
    </r>
  </si>
  <si>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도</t>
    </r>
    <r>
      <rPr>
        <sz val="9"/>
        <color indexed="8"/>
        <rFont val="Times New Roman"/>
        <family val="1"/>
      </rPr>
      <t xml:space="preserve"> 
Si/Cun/Gu Road</t>
    </r>
  </si>
  <si>
    <r>
      <rPr>
        <sz val="9"/>
        <color indexed="8"/>
        <rFont val="바탕"/>
        <family val="1"/>
      </rPr>
      <t xml:space="preserve">국가지원지방도
</t>
    </r>
    <r>
      <rPr>
        <sz val="9"/>
        <color indexed="8"/>
        <rFont val="Times New Roman"/>
        <family val="1"/>
      </rPr>
      <t>Govt-funded provincial road</t>
    </r>
  </si>
  <si>
    <r>
      <rPr>
        <sz val="9"/>
        <color indexed="8"/>
        <rFont val="바탕"/>
        <family val="1"/>
      </rPr>
      <t>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</si>
  <si>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장</t>
    </r>
  </si>
  <si>
    <r>
      <t xml:space="preserve">22.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설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장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비</t>
    </r>
  </si>
  <si>
    <t>22. Construction Machinery and Equipments</t>
  </si>
  <si>
    <t>연    별</t>
  </si>
  <si>
    <t>배칭플랜트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</si>
  <si>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</si>
  <si>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계</t>
    </r>
  </si>
  <si>
    <r>
      <rPr>
        <sz val="9"/>
        <color indexed="8"/>
        <rFont val="바탕"/>
        <family val="1"/>
      </rPr>
      <t>불도저</t>
    </r>
  </si>
  <si>
    <r>
      <rPr>
        <sz val="9"/>
        <color indexed="8"/>
        <rFont val="바탕"/>
        <family val="1"/>
      </rPr>
      <t>굴삭기</t>
    </r>
  </si>
  <si>
    <r>
      <rPr>
        <sz val="9"/>
        <color indexed="8"/>
        <rFont val="바탕"/>
        <family val="1"/>
      </rPr>
      <t>지게차</t>
    </r>
  </si>
  <si>
    <r>
      <rPr>
        <sz val="9"/>
        <color indexed="8"/>
        <rFont val="바탕"/>
        <family val="1"/>
      </rPr>
      <t>스크레이퍼</t>
    </r>
  </si>
  <si>
    <r>
      <rPr>
        <sz val="9"/>
        <color indexed="8"/>
        <rFont val="바탕"/>
        <family val="1"/>
      </rPr>
      <t>덤프트럭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</si>
  <si>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중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</t>
    </r>
  </si>
  <si>
    <r>
      <rPr>
        <sz val="9"/>
        <color indexed="8"/>
        <rFont val="바탕"/>
        <family val="1"/>
      </rPr>
      <t>콘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트</t>
    </r>
    <r>
      <rPr>
        <sz val="9"/>
        <color indexed="8"/>
        <rFont val="Times New Roman"/>
        <family val="1"/>
      </rPr>
      <t xml:space="preserve">        Concrete</t>
    </r>
  </si>
  <si>
    <r>
      <rPr>
        <sz val="9"/>
        <color indexed="8"/>
        <rFont val="바탕"/>
        <family val="1"/>
      </rPr>
      <t>살포기</t>
    </r>
  </si>
  <si>
    <r>
      <rPr>
        <sz val="9"/>
        <color indexed="8"/>
        <rFont val="바탕"/>
        <family val="1"/>
      </rPr>
      <t>믹서트럭</t>
    </r>
  </si>
  <si>
    <r>
      <rPr>
        <sz val="9"/>
        <color indexed="8"/>
        <rFont val="바탕"/>
        <family val="1"/>
      </rPr>
      <t>아스팔트</t>
    </r>
    <r>
      <rPr>
        <sz val="9"/>
        <color indexed="8"/>
        <rFont val="Times New Roman"/>
        <family val="1"/>
      </rPr>
      <t xml:space="preserve">        Asphalt</t>
    </r>
  </si>
  <si>
    <r>
      <rPr>
        <sz val="9"/>
        <color indexed="8"/>
        <rFont val="바탕"/>
        <family val="1"/>
      </rPr>
      <t>펌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프</t>
    </r>
  </si>
  <si>
    <t>Aggregate distributors</t>
  </si>
  <si>
    <t>Boring Machine</t>
  </si>
  <si>
    <t>Gravel collectors</t>
  </si>
  <si>
    <t>Road stabilizers</t>
  </si>
  <si>
    <t>타워크레인</t>
  </si>
  <si>
    <t>tower cranes</t>
  </si>
  <si>
    <r>
      <rPr>
        <sz val="9"/>
        <color indexed="8"/>
        <rFont val="바탕"/>
        <family val="1"/>
      </rPr>
      <t>로더</t>
    </r>
  </si>
  <si>
    <r>
      <rPr>
        <sz val="9"/>
        <color indexed="8"/>
        <rFont val="바탕"/>
        <family val="1"/>
      </rPr>
      <t>모터
그레이더</t>
    </r>
  </si>
  <si>
    <r>
      <rPr>
        <sz val="9"/>
        <color indexed="8"/>
        <rFont val="바탕"/>
        <family val="1"/>
      </rPr>
      <t>롤러</t>
    </r>
  </si>
  <si>
    <r>
      <rPr>
        <sz val="9"/>
        <color indexed="8"/>
        <rFont val="바탕"/>
        <family val="1"/>
      </rPr>
      <t>피니셔</t>
    </r>
  </si>
  <si>
    <r>
      <rPr>
        <sz val="9"/>
        <color indexed="8"/>
        <rFont val="바탕"/>
        <family val="1"/>
      </rPr>
      <t>골재살포기</t>
    </r>
  </si>
  <si>
    <r>
      <rPr>
        <sz val="9"/>
        <color indexed="8"/>
        <rFont val="바탕"/>
        <family val="1"/>
      </rPr>
      <t>쇄석기</t>
    </r>
  </si>
  <si>
    <r>
      <rPr>
        <sz val="9"/>
        <color indexed="8"/>
        <rFont val="바탕"/>
        <family val="1"/>
      </rPr>
      <t>공기압축기</t>
    </r>
  </si>
  <si>
    <r>
      <rPr>
        <sz val="9"/>
        <color indexed="8"/>
        <rFont val="바탕"/>
        <family val="1"/>
      </rPr>
      <t>천공기</t>
    </r>
  </si>
  <si>
    <r>
      <rPr>
        <sz val="9"/>
        <color indexed="8"/>
        <rFont val="바탕"/>
        <family val="1"/>
      </rPr>
      <t>사리채취기</t>
    </r>
  </si>
  <si>
    <r>
      <rPr>
        <sz val="9"/>
        <color indexed="8"/>
        <rFont val="바탕"/>
        <family val="1"/>
      </rPr>
      <t>준설선</t>
    </r>
  </si>
  <si>
    <r>
      <rPr>
        <sz val="9"/>
        <color indexed="8"/>
        <rFont val="바탕"/>
        <family val="1"/>
      </rPr>
      <t>노상안정기</t>
    </r>
  </si>
  <si>
    <r>
      <rPr>
        <sz val="9"/>
        <color indexed="8"/>
        <rFont val="바탕"/>
        <family val="1"/>
      </rPr>
      <t>항타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</si>
  <si>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타</t>
    </r>
  </si>
  <si>
    <r>
      <rPr>
        <sz val="9"/>
        <color indexed="8"/>
        <rFont val="바탕"/>
        <family val="1"/>
      </rPr>
      <t>믹싱플랜트</t>
    </r>
  </si>
  <si>
    <r>
      <rPr>
        <sz val="9"/>
        <color indexed="8"/>
        <rFont val="바탕"/>
        <family val="1"/>
      </rPr>
      <t>휘니셔</t>
    </r>
  </si>
  <si>
    <r>
      <t xml:space="preserve"> </t>
    </r>
    <r>
      <rPr>
        <sz val="9"/>
        <color indexed="8"/>
        <rFont val="바탕"/>
        <family val="1"/>
      </rPr>
      <t>항발기</t>
    </r>
  </si>
  <si>
    <r>
      <t xml:space="preserve">10. </t>
    </r>
    <r>
      <rPr>
        <sz val="9"/>
        <rFont val="바탕"/>
        <family val="1"/>
      </rPr>
      <t>주택</t>
    </r>
    <r>
      <rPr>
        <sz val="9"/>
        <rFont val="times"/>
        <family val="1"/>
      </rPr>
      <t xml:space="preserve"> · </t>
    </r>
    <r>
      <rPr>
        <sz val="9"/>
        <rFont val="바탕"/>
        <family val="1"/>
      </rPr>
      <t>건설</t>
    </r>
  </si>
  <si>
    <r>
      <rPr>
        <sz val="10"/>
        <rFont val="HY중고딕"/>
        <family val="1"/>
      </rPr>
      <t>단위</t>
    </r>
    <r>
      <rPr>
        <sz val="10"/>
        <rFont val="times"/>
        <family val="1"/>
      </rPr>
      <t xml:space="preserve">: </t>
    </r>
    <r>
      <rPr>
        <sz val="10"/>
        <rFont val="HY중고딕"/>
        <family val="1"/>
      </rPr>
      <t>호</t>
    </r>
    <r>
      <rPr>
        <sz val="10"/>
        <rFont val="times"/>
        <family val="1"/>
      </rPr>
      <t>, %</t>
    </r>
  </si>
  <si>
    <r>
      <rPr>
        <sz val="10"/>
        <rFont val="굴림"/>
        <family val="3"/>
      </rPr>
      <t>연</t>
    </r>
    <r>
      <rPr>
        <sz val="10"/>
        <rFont val="times"/>
        <family val="1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</si>
  <si>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주택수</t>
    </r>
    <r>
      <rPr>
        <vertAlign val="superscript"/>
        <sz val="10"/>
        <rFont val="times"/>
        <family val="1"/>
      </rPr>
      <t>1)</t>
    </r>
  </si>
  <si>
    <r>
      <rPr>
        <sz val="10"/>
        <rFont val="굴림"/>
        <family val="3"/>
      </rPr>
      <t>개인소유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주택수</t>
    </r>
    <r>
      <rPr>
        <vertAlign val="superscript"/>
        <sz val="10"/>
        <rFont val="times"/>
        <family val="1"/>
      </rPr>
      <t>2)</t>
    </r>
  </si>
  <si>
    <r>
      <rPr>
        <sz val="10"/>
        <rFont val="굴림"/>
        <family val="3"/>
      </rPr>
      <t xml:space="preserve">동일시군구
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거주자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소유주택</t>
    </r>
  </si>
  <si>
    <r>
      <rPr>
        <sz val="10"/>
        <rFont val="굴림"/>
        <family val="3"/>
      </rPr>
      <t>동일시도내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 xml:space="preserve">타시군구
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거주자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소유주택</t>
    </r>
  </si>
  <si>
    <r>
      <rPr>
        <sz val="10"/>
        <rFont val="굴림"/>
        <family val="3"/>
      </rPr>
      <t>타시도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거주자</t>
    </r>
    <r>
      <rPr>
        <sz val="10"/>
        <rFont val="times"/>
        <family val="1"/>
      </rPr>
      <t xml:space="preserve"> </t>
    </r>
    <r>
      <rPr>
        <sz val="10"/>
        <rFont val="굴림"/>
        <family val="3"/>
      </rPr>
      <t>소유주택</t>
    </r>
  </si>
  <si>
    <r>
      <rPr>
        <sz val="10"/>
        <rFont val="굴림"/>
        <family val="3"/>
      </rPr>
      <t>총가구</t>
    </r>
    <r>
      <rPr>
        <sz val="10"/>
        <rFont val="times"/>
        <family val="1"/>
      </rPr>
      <t>(</t>
    </r>
    <r>
      <rPr>
        <sz val="10"/>
        <rFont val="굴림"/>
        <family val="3"/>
      </rPr>
      <t>일반가구</t>
    </r>
    <r>
      <rPr>
        <sz val="10"/>
        <rFont val="times"/>
        <family val="1"/>
      </rPr>
      <t>)</t>
    </r>
    <r>
      <rPr>
        <vertAlign val="superscript"/>
        <sz val="10"/>
        <rFont val="times"/>
        <family val="1"/>
      </rPr>
      <t>3)</t>
    </r>
    <r>
      <rPr>
        <sz val="10"/>
        <rFont val="times"/>
        <family val="1"/>
      </rPr>
      <t xml:space="preserve">
(A)</t>
    </r>
  </si>
  <si>
    <r>
      <rPr>
        <sz val="10"/>
        <rFont val="굴림"/>
        <family val="3"/>
      </rPr>
      <t xml:space="preserve">주택소유가구
</t>
    </r>
    <r>
      <rPr>
        <sz val="10"/>
        <rFont val="times"/>
        <family val="1"/>
      </rPr>
      <t>(B)</t>
    </r>
  </si>
  <si>
    <r>
      <rPr>
        <sz val="10"/>
        <rFont val="굴림"/>
        <family val="3"/>
      </rPr>
      <t>가구주택소유율</t>
    </r>
    <r>
      <rPr>
        <sz val="10"/>
        <rFont val="times"/>
        <family val="1"/>
      </rPr>
      <t>(%)</t>
    </r>
    <r>
      <rPr>
        <vertAlign val="superscript"/>
        <sz val="10"/>
        <rFont val="times"/>
        <family val="1"/>
      </rPr>
      <t>4)</t>
    </r>
    <r>
      <rPr>
        <sz val="10"/>
        <rFont val="times"/>
        <family val="1"/>
      </rPr>
      <t xml:space="preserve">
(B/A)</t>
    </r>
  </si>
  <si>
    <r>
      <rPr>
        <sz val="10"/>
        <rFont val="HY중고딕"/>
        <family val="1"/>
      </rPr>
      <t>주</t>
    </r>
    <r>
      <rPr>
        <sz val="10"/>
        <rFont val="times"/>
        <family val="1"/>
      </rPr>
      <t>: 2</t>
    </r>
    <r>
      <rPr>
        <sz val="10"/>
        <rFont val="HY중고딕"/>
        <family val="1"/>
      </rPr>
      <t>인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이상이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공동으로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소유한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경우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거주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지역별로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소유자의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지분을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합산하여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지분이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가장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높은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지역을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소유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지역으로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할당</t>
    </r>
  </si>
  <si>
    <r>
      <t xml:space="preserve">     1) </t>
    </r>
    <r>
      <rPr>
        <sz val="10"/>
        <rFont val="HY중고딕"/>
        <family val="1"/>
      </rPr>
      <t>총주택</t>
    </r>
    <r>
      <rPr>
        <sz val="10"/>
        <rFont val="times"/>
        <family val="1"/>
      </rPr>
      <t xml:space="preserve">: </t>
    </r>
    <r>
      <rPr>
        <sz val="10"/>
        <rFont val="HY중고딕"/>
        <family val="1"/>
      </rPr>
      <t>단독주택</t>
    </r>
    <r>
      <rPr>
        <sz val="10"/>
        <rFont val="times"/>
        <family val="1"/>
      </rPr>
      <t xml:space="preserve">, </t>
    </r>
    <r>
      <rPr>
        <sz val="10"/>
        <rFont val="HY중고딕"/>
        <family val="1"/>
      </rPr>
      <t>아파트</t>
    </r>
    <r>
      <rPr>
        <sz val="10"/>
        <rFont val="times"/>
        <family val="1"/>
      </rPr>
      <t xml:space="preserve">, </t>
    </r>
    <r>
      <rPr>
        <sz val="10"/>
        <rFont val="HY중고딕"/>
        <family val="1"/>
      </rPr>
      <t>연립주택</t>
    </r>
    <r>
      <rPr>
        <sz val="10"/>
        <rFont val="times"/>
        <family val="1"/>
      </rPr>
      <t xml:space="preserve">, </t>
    </r>
    <r>
      <rPr>
        <sz val="10"/>
        <rFont val="HY중고딕"/>
        <family val="1"/>
      </rPr>
      <t>다세대주택</t>
    </r>
    <r>
      <rPr>
        <sz val="10"/>
        <rFont val="times"/>
        <family val="1"/>
      </rPr>
      <t xml:space="preserve">, </t>
    </r>
    <r>
      <rPr>
        <sz val="10"/>
        <rFont val="HY중고딕"/>
        <family val="1"/>
      </rPr>
      <t>비거주용건물내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</t>
    </r>
  </si>
  <si>
    <r>
      <t xml:space="preserve">     2) </t>
    </r>
    <r>
      <rPr>
        <sz val="10"/>
        <rFont val="HY중고딕"/>
        <family val="1"/>
      </rPr>
      <t>개인소유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주택수는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각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시도에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거주하는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소유자가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전국에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소유하고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있는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모든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주택에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대한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지분을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합산하여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산출한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가상의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수로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소재지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기준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주택수와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다름</t>
    </r>
  </si>
  <si>
    <r>
      <t xml:space="preserve">     3) </t>
    </r>
    <r>
      <rPr>
        <sz val="10"/>
        <rFont val="HY중고딕"/>
        <family val="1"/>
      </rPr>
      <t>일반가구</t>
    </r>
    <r>
      <rPr>
        <sz val="10"/>
        <rFont val="times"/>
        <family val="1"/>
      </rPr>
      <t xml:space="preserve"> : </t>
    </r>
    <r>
      <rPr>
        <sz val="10"/>
        <rFont val="HY중고딕"/>
        <family val="1"/>
      </rPr>
      <t>가족으로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구성된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가구</t>
    </r>
    <r>
      <rPr>
        <sz val="10"/>
        <rFont val="times"/>
        <family val="1"/>
      </rPr>
      <t>, 1</t>
    </r>
    <r>
      <rPr>
        <sz val="10"/>
        <rFont val="HY중고딕"/>
        <family val="1"/>
      </rPr>
      <t>인가구</t>
    </r>
    <r>
      <rPr>
        <sz val="10"/>
        <rFont val="times"/>
        <family val="1"/>
      </rPr>
      <t xml:space="preserve">, </t>
    </r>
    <r>
      <rPr>
        <sz val="10"/>
        <rFont val="HY중고딕"/>
        <family val="1"/>
      </rPr>
      <t>가족과</t>
    </r>
    <r>
      <rPr>
        <sz val="10"/>
        <rFont val="times"/>
        <family val="1"/>
      </rPr>
      <t xml:space="preserve"> 5</t>
    </r>
    <r>
      <rPr>
        <sz val="10"/>
        <rFont val="HY중고딕"/>
        <family val="1"/>
      </rPr>
      <t>인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이하의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남남으로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구성된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가구</t>
    </r>
    <r>
      <rPr>
        <sz val="10"/>
        <rFont val="times"/>
        <family val="1"/>
      </rPr>
      <t xml:space="preserve">, </t>
    </r>
    <r>
      <rPr>
        <sz val="10"/>
        <rFont val="HY중고딕"/>
        <family val="1"/>
      </rPr>
      <t>남남으로만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구성된</t>
    </r>
    <r>
      <rPr>
        <sz val="10"/>
        <rFont val="times"/>
        <family val="1"/>
      </rPr>
      <t xml:space="preserve"> 5</t>
    </r>
    <r>
      <rPr>
        <sz val="10"/>
        <rFont val="HY중고딕"/>
        <family val="1"/>
      </rPr>
      <t>인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이하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가구</t>
    </r>
  </si>
  <si>
    <r>
      <t xml:space="preserve">         </t>
    </r>
    <r>
      <rPr>
        <sz val="10"/>
        <rFont val="HY중고딕"/>
        <family val="1"/>
      </rPr>
      <t>※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한국인과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외국인이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함께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사는</t>
    </r>
    <r>
      <rPr>
        <sz val="10"/>
        <rFont val="times"/>
        <family val="1"/>
      </rPr>
      <t xml:space="preserve"> 5</t>
    </r>
    <r>
      <rPr>
        <sz val="10"/>
        <rFont val="HY중고딕"/>
        <family val="1"/>
      </rPr>
      <t>인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이하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가구는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일반가구에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포함</t>
    </r>
  </si>
  <si>
    <r>
      <t xml:space="preserve">             </t>
    </r>
    <r>
      <rPr>
        <sz val="10"/>
        <rFont val="HY중고딕"/>
        <family val="1"/>
      </rPr>
      <t>※</t>
    </r>
    <r>
      <rPr>
        <sz val="10"/>
        <rFont val="times"/>
        <family val="1"/>
      </rPr>
      <t xml:space="preserve"> Multi-cultural households with 5 or less members among whom is a Korean are considered as general households</t>
    </r>
  </si>
  <si>
    <r>
      <t xml:space="preserve">     4) </t>
    </r>
    <r>
      <rPr>
        <sz val="10"/>
        <rFont val="HY중고딕"/>
        <family val="1"/>
      </rPr>
      <t>가구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주택소유율</t>
    </r>
    <r>
      <rPr>
        <sz val="10"/>
        <rFont val="times"/>
        <family val="1"/>
      </rPr>
      <t xml:space="preserve"> : </t>
    </r>
    <r>
      <rPr>
        <sz val="10"/>
        <rFont val="HY중고딕"/>
        <family val="1"/>
      </rPr>
      <t>전체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일반가구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중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주택을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소유한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가구의</t>
    </r>
    <r>
      <rPr>
        <sz val="10"/>
        <rFont val="times"/>
        <family val="1"/>
      </rPr>
      <t xml:space="preserve"> </t>
    </r>
    <r>
      <rPr>
        <sz val="10"/>
        <rFont val="HY중고딕"/>
        <family val="1"/>
      </rPr>
      <t>비율</t>
    </r>
    <r>
      <rPr>
        <sz val="10"/>
        <rFont val="times"/>
        <family val="1"/>
      </rPr>
      <t xml:space="preserve">(B/A) </t>
    </r>
  </si>
  <si>
    <r>
      <rPr>
        <sz val="10"/>
        <rFont val="HY중고딕"/>
        <family val="1"/>
      </rPr>
      <t>자료</t>
    </r>
    <r>
      <rPr>
        <sz val="10"/>
        <rFont val="times"/>
        <family val="1"/>
      </rPr>
      <t xml:space="preserve">: </t>
    </r>
    <r>
      <rPr>
        <sz val="10"/>
        <rFont val="HY중고딕"/>
        <family val="1"/>
      </rPr>
      <t>「주택소유통계」</t>
    </r>
    <r>
      <rPr>
        <sz val="10"/>
        <rFont val="times"/>
        <family val="1"/>
      </rPr>
      <t xml:space="preserve">, </t>
    </r>
    <r>
      <rPr>
        <sz val="10"/>
        <rFont val="HY중고딕"/>
        <family val="1"/>
      </rPr>
      <t>통계청</t>
    </r>
  </si>
  <si>
    <r>
      <t xml:space="preserve">2. </t>
    </r>
    <r>
      <rPr>
        <b/>
        <sz val="18"/>
        <rFont val="HY중고딕"/>
        <family val="1"/>
      </rPr>
      <t>주택소유현황</t>
    </r>
    <r>
      <rPr>
        <b/>
        <sz val="18"/>
        <rFont val="times"/>
        <family val="1"/>
      </rPr>
      <t xml:space="preserve">    Housing ownership status</t>
    </r>
  </si>
  <si>
    <t>Apartments units
in a private house</t>
  </si>
  <si>
    <t>~2004</t>
  </si>
  <si>
    <t>2005~2009</t>
  </si>
  <si>
    <t>2010 ~ 2014</t>
  </si>
  <si>
    <r>
      <rPr>
        <sz val="8"/>
        <rFont val="돋움"/>
        <family val="3"/>
      </rPr>
      <t>연</t>
    </r>
    <r>
      <rPr>
        <sz val="8"/>
        <rFont val="times"/>
        <family val="1"/>
      </rPr>
      <t xml:space="preserve">         </t>
    </r>
    <r>
      <rPr>
        <sz val="8"/>
        <rFont val="돋움"/>
        <family val="3"/>
      </rPr>
      <t>별
주택유형별</t>
    </r>
  </si>
  <si>
    <r>
      <rPr>
        <sz val="8"/>
        <rFont val="굴림"/>
        <family val="3"/>
      </rPr>
      <t xml:space="preserve">합계
</t>
    </r>
    <r>
      <rPr>
        <sz val="8"/>
        <rFont val="times"/>
        <family val="1"/>
      </rPr>
      <t>Total</t>
    </r>
  </si>
  <si>
    <r>
      <t>2015</t>
    </r>
    <r>
      <rPr>
        <vertAlign val="superscript"/>
        <sz val="8"/>
        <rFont val="times"/>
        <family val="1"/>
      </rPr>
      <t>1)</t>
    </r>
  </si>
  <si>
    <t>Year</t>
  </si>
  <si>
    <r>
      <rPr>
        <sz val="8"/>
        <rFont val="돋움"/>
        <family val="3"/>
      </rPr>
      <t>단독주택</t>
    </r>
  </si>
  <si>
    <t>Detached
dwellings</t>
  </si>
  <si>
    <r>
      <rPr>
        <sz val="8"/>
        <rFont val="돋움"/>
        <family val="3"/>
      </rPr>
      <t>아파트</t>
    </r>
  </si>
  <si>
    <t>Apartments</t>
  </si>
  <si>
    <r>
      <rPr>
        <sz val="8"/>
        <rFont val="돋움"/>
        <family val="3"/>
      </rPr>
      <t>연립주택</t>
    </r>
  </si>
  <si>
    <t>Rowhouses</t>
  </si>
  <si>
    <r>
      <rPr>
        <sz val="8"/>
        <rFont val="돋움"/>
        <family val="3"/>
      </rPr>
      <t>다세대주택</t>
    </r>
  </si>
  <si>
    <r>
      <rPr>
        <sz val="8"/>
        <rFont val="굴림"/>
        <family val="3"/>
      </rPr>
      <t>비거주용
건물</t>
    </r>
    <r>
      <rPr>
        <sz val="8"/>
        <rFont val="times"/>
        <family val="1"/>
      </rPr>
      <t xml:space="preserve"> </t>
    </r>
    <r>
      <rPr>
        <sz val="8"/>
        <rFont val="굴림"/>
        <family val="3"/>
      </rPr>
      <t>내</t>
    </r>
    <r>
      <rPr>
        <sz val="8"/>
        <rFont val="times"/>
        <family val="1"/>
      </rPr>
      <t xml:space="preserve"> </t>
    </r>
    <r>
      <rPr>
        <sz val="8"/>
        <rFont val="굴림"/>
        <family val="3"/>
      </rPr>
      <t>주택</t>
    </r>
  </si>
  <si>
    <t>Non-housing
units</t>
  </si>
  <si>
    <r>
      <rPr>
        <b/>
        <sz val="8"/>
        <rFont val="돋움"/>
        <family val="3"/>
      </rPr>
      <t>계</t>
    </r>
  </si>
  <si>
    <t>X</t>
  </si>
  <si>
    <t>X</t>
  </si>
  <si>
    <r>
      <rPr>
        <sz val="11"/>
        <color indexed="8"/>
        <rFont val="바탕"/>
        <family val="1"/>
      </rPr>
      <t>일반가구수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</si>
  <si>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t>10. 주택 · 건설</t>
  </si>
  <si>
    <t>Year
Area</t>
  </si>
  <si>
    <r>
      <t xml:space="preserve">10. </t>
    </r>
    <r>
      <rPr>
        <sz val="11"/>
        <rFont val="돋움"/>
        <family val="3"/>
      </rPr>
      <t>주택</t>
    </r>
    <r>
      <rPr>
        <sz val="11"/>
        <rFont val="times"/>
        <family val="1"/>
      </rPr>
      <t xml:space="preserve"> · </t>
    </r>
    <r>
      <rPr>
        <sz val="11"/>
        <rFont val="돋움"/>
        <family val="3"/>
      </rPr>
      <t>건설</t>
    </r>
  </si>
  <si>
    <r>
      <t xml:space="preserve">4. </t>
    </r>
    <r>
      <rPr>
        <b/>
        <sz val="12"/>
        <rFont val="HY중고딕"/>
        <family val="1"/>
      </rPr>
      <t>연면적별</t>
    </r>
    <r>
      <rPr>
        <b/>
        <sz val="12"/>
        <rFont val="times"/>
        <family val="1"/>
      </rPr>
      <t xml:space="preserve"> </t>
    </r>
    <r>
      <rPr>
        <b/>
        <sz val="12"/>
        <rFont val="HY중고딕"/>
        <family val="1"/>
      </rPr>
      <t>주택</t>
    </r>
    <r>
      <rPr>
        <b/>
        <sz val="12"/>
        <rFont val="times"/>
        <family val="1"/>
      </rPr>
      <t xml:space="preserve">  Housing Units by Floor Space</t>
    </r>
  </si>
  <si>
    <r>
      <rPr>
        <sz val="9"/>
        <rFont val="HY중고딕"/>
        <family val="1"/>
      </rPr>
      <t>단위</t>
    </r>
    <r>
      <rPr>
        <sz val="9"/>
        <rFont val="times"/>
        <family val="1"/>
      </rPr>
      <t xml:space="preserve"> : </t>
    </r>
    <r>
      <rPr>
        <sz val="9"/>
        <rFont val="HY중고딕"/>
        <family val="1"/>
      </rPr>
      <t>호수</t>
    </r>
  </si>
  <si>
    <r>
      <rPr>
        <sz val="8"/>
        <rFont val="굴림"/>
        <family val="3"/>
      </rPr>
      <t>연</t>
    </r>
    <r>
      <rPr>
        <sz val="8"/>
        <rFont val="times"/>
        <family val="1"/>
      </rPr>
      <t xml:space="preserve">   </t>
    </r>
    <r>
      <rPr>
        <sz val="8"/>
        <rFont val="굴림"/>
        <family val="3"/>
      </rPr>
      <t xml:space="preserve">별
</t>
    </r>
    <r>
      <rPr>
        <sz val="8"/>
        <rFont val="times"/>
        <family val="1"/>
      </rPr>
      <t xml:space="preserve"> 
</t>
    </r>
    <r>
      <rPr>
        <sz val="8"/>
        <rFont val="굴림"/>
        <family val="3"/>
      </rPr>
      <t>면적별</t>
    </r>
    <r>
      <rPr>
        <sz val="8"/>
        <rFont val="times"/>
        <family val="1"/>
      </rPr>
      <t xml:space="preserve"> </t>
    </r>
  </si>
  <si>
    <r>
      <rPr>
        <sz val="8"/>
        <rFont val="굴림"/>
        <family val="3"/>
      </rPr>
      <t>합</t>
    </r>
    <r>
      <rPr>
        <sz val="8"/>
        <rFont val="times"/>
        <family val="1"/>
      </rPr>
      <t xml:space="preserve">    </t>
    </r>
    <r>
      <rPr>
        <sz val="8"/>
        <rFont val="굴림"/>
        <family val="3"/>
      </rPr>
      <t>계</t>
    </r>
    <r>
      <rPr>
        <sz val="8"/>
        <rFont val="times"/>
        <family val="1"/>
      </rPr>
      <t xml:space="preserve"> 
Total</t>
    </r>
  </si>
  <si>
    <r>
      <rPr>
        <sz val="8"/>
        <rFont val="굴림"/>
        <family val="3"/>
      </rPr>
      <t xml:space="preserve">단독주택
</t>
    </r>
    <r>
      <rPr>
        <sz val="8"/>
        <rFont val="times"/>
        <family val="1"/>
      </rPr>
      <t>Detached dwellings</t>
    </r>
  </si>
  <si>
    <r>
      <rPr>
        <sz val="8"/>
        <rFont val="굴림"/>
        <family val="3"/>
      </rPr>
      <t xml:space="preserve">아파트
</t>
    </r>
    <r>
      <rPr>
        <sz val="8"/>
        <rFont val="times"/>
        <family val="1"/>
      </rPr>
      <t>Apartments</t>
    </r>
  </si>
  <si>
    <r>
      <rPr>
        <sz val="8"/>
        <rFont val="굴림"/>
        <family val="3"/>
      </rPr>
      <t xml:space="preserve">연립주택
</t>
    </r>
    <r>
      <rPr>
        <sz val="8"/>
        <rFont val="times"/>
        <family val="1"/>
      </rPr>
      <t>Rowhouses</t>
    </r>
  </si>
  <si>
    <r>
      <rPr>
        <sz val="8"/>
        <rFont val="굴림"/>
        <family val="3"/>
      </rPr>
      <t xml:space="preserve">다세대주택
</t>
    </r>
    <r>
      <rPr>
        <sz val="8"/>
        <rFont val="times"/>
        <family val="1"/>
      </rPr>
      <t>Apartment units in a private houses</t>
    </r>
  </si>
  <si>
    <r>
      <rPr>
        <sz val="8"/>
        <rFont val="굴림"/>
        <family val="3"/>
      </rPr>
      <t xml:space="preserve">비거주용건물내
</t>
    </r>
    <r>
      <rPr>
        <sz val="8"/>
        <rFont val="times"/>
        <family val="1"/>
      </rPr>
      <t>Non-housing units</t>
    </r>
  </si>
  <si>
    <r>
      <t>20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</t>
    </r>
    <r>
      <rPr>
        <sz val="8"/>
        <rFont val="굴림"/>
        <family val="3"/>
      </rPr>
      <t>이하</t>
    </r>
  </si>
  <si>
    <r>
      <t>20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Less</t>
    </r>
  </si>
  <si>
    <r>
      <t>20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~ 40</t>
    </r>
    <r>
      <rPr>
        <sz val="8"/>
        <rFont val="굴림"/>
        <family val="3"/>
      </rPr>
      <t>㎡</t>
    </r>
  </si>
  <si>
    <r>
      <t>20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~ 40</t>
    </r>
    <r>
      <rPr>
        <sz val="9"/>
        <rFont val="굴림"/>
        <family val="3"/>
      </rPr>
      <t>㎡</t>
    </r>
  </si>
  <si>
    <r>
      <t>40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~ 60</t>
    </r>
    <r>
      <rPr>
        <sz val="8"/>
        <rFont val="굴림"/>
        <family val="3"/>
      </rPr>
      <t>㎡</t>
    </r>
  </si>
  <si>
    <r>
      <t>40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~ 60</t>
    </r>
    <r>
      <rPr>
        <sz val="9"/>
        <rFont val="굴림"/>
        <family val="3"/>
      </rPr>
      <t>㎡</t>
    </r>
  </si>
  <si>
    <r>
      <t>60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~ 85</t>
    </r>
    <r>
      <rPr>
        <sz val="8"/>
        <rFont val="굴림"/>
        <family val="3"/>
      </rPr>
      <t>㎡</t>
    </r>
  </si>
  <si>
    <r>
      <t>60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~ 85</t>
    </r>
    <r>
      <rPr>
        <sz val="9"/>
        <rFont val="굴림"/>
        <family val="3"/>
      </rPr>
      <t>㎡</t>
    </r>
  </si>
  <si>
    <r>
      <t>85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~ 100</t>
    </r>
    <r>
      <rPr>
        <sz val="8"/>
        <rFont val="굴림"/>
        <family val="3"/>
      </rPr>
      <t>㎡</t>
    </r>
  </si>
  <si>
    <r>
      <t>85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~ 100</t>
    </r>
    <r>
      <rPr>
        <sz val="9"/>
        <rFont val="굴림"/>
        <family val="3"/>
      </rPr>
      <t>㎡</t>
    </r>
  </si>
  <si>
    <r>
      <t>100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~ 130</t>
    </r>
    <r>
      <rPr>
        <sz val="8"/>
        <rFont val="굴림"/>
        <family val="3"/>
      </rPr>
      <t>㎡</t>
    </r>
  </si>
  <si>
    <r>
      <t>100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~ 130</t>
    </r>
    <r>
      <rPr>
        <sz val="9"/>
        <rFont val="굴림"/>
        <family val="3"/>
      </rPr>
      <t>㎡</t>
    </r>
  </si>
  <si>
    <r>
      <t>130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~ 165</t>
    </r>
    <r>
      <rPr>
        <sz val="8"/>
        <rFont val="굴림"/>
        <family val="3"/>
      </rPr>
      <t>㎡</t>
    </r>
  </si>
  <si>
    <r>
      <t>130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~ 165</t>
    </r>
    <r>
      <rPr>
        <sz val="9"/>
        <rFont val="굴림"/>
        <family val="3"/>
      </rPr>
      <t>㎡</t>
    </r>
  </si>
  <si>
    <r>
      <t>165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~ 230</t>
    </r>
    <r>
      <rPr>
        <sz val="8"/>
        <rFont val="굴림"/>
        <family val="3"/>
      </rPr>
      <t>㎡</t>
    </r>
  </si>
  <si>
    <r>
      <t>165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~ 230</t>
    </r>
    <r>
      <rPr>
        <sz val="9"/>
        <rFont val="굴림"/>
        <family val="3"/>
      </rPr>
      <t>㎡</t>
    </r>
  </si>
  <si>
    <r>
      <t>230</t>
    </r>
    <r>
      <rPr>
        <sz val="8"/>
        <rFont val="굴림"/>
        <family val="3"/>
      </rPr>
      <t>㎡</t>
    </r>
    <r>
      <rPr>
        <sz val="8"/>
        <rFont val="times"/>
        <family val="1"/>
      </rPr>
      <t xml:space="preserve"> </t>
    </r>
    <r>
      <rPr>
        <sz val="8"/>
        <rFont val="굴림"/>
        <family val="3"/>
      </rPr>
      <t>초과</t>
    </r>
  </si>
  <si>
    <r>
      <t>230</t>
    </r>
    <r>
      <rPr>
        <sz val="9"/>
        <rFont val="굴림"/>
        <family val="3"/>
      </rPr>
      <t>㎡</t>
    </r>
    <r>
      <rPr>
        <sz val="9"/>
        <rFont val="times"/>
        <family val="1"/>
      </rPr>
      <t xml:space="preserve"> Over</t>
    </r>
  </si>
  <si>
    <r>
      <t xml:space="preserve"> </t>
    </r>
    <r>
      <rPr>
        <sz val="9"/>
        <rFont val="HY중고딕"/>
        <family val="1"/>
      </rPr>
      <t>자료</t>
    </r>
    <r>
      <rPr>
        <sz val="9"/>
        <rFont val="times"/>
        <family val="1"/>
      </rPr>
      <t xml:space="preserve"> : </t>
    </r>
    <r>
      <rPr>
        <sz val="9"/>
        <rFont val="HY중고딕"/>
        <family val="1"/>
      </rPr>
      <t>「인구주택총조사」</t>
    </r>
    <r>
      <rPr>
        <sz val="9"/>
        <rFont val="times"/>
        <family val="1"/>
      </rPr>
      <t xml:space="preserve"> </t>
    </r>
    <r>
      <rPr>
        <sz val="9"/>
        <rFont val="HY중고딕"/>
        <family val="1"/>
      </rPr>
      <t>통계청</t>
    </r>
    <r>
      <rPr>
        <sz val="9"/>
        <rFont val="times"/>
        <family val="1"/>
      </rPr>
      <t xml:space="preserve"> </t>
    </r>
    <r>
      <rPr>
        <sz val="9"/>
        <rFont val="HY중고딕"/>
        <family val="1"/>
      </rPr>
      <t>인구총조사과</t>
    </r>
  </si>
  <si>
    <t>Unit : house</t>
  </si>
  <si>
    <t>note : 1) A register-based census method has been used since 2015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</si>
  <si>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외국인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도시지역인구는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읍</t>
    </r>
    <r>
      <rPr>
        <sz val="9"/>
        <rFont val="Times New Roman"/>
        <family val="1"/>
      </rPr>
      <t>.</t>
    </r>
    <r>
      <rPr>
        <sz val="9"/>
        <rFont val="바탕"/>
        <family val="1"/>
      </rPr>
      <t>동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비도시지역인구는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인구</t>
    </r>
  </si>
  <si>
    <t>Note : 1) Foreigners Excluded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</si>
  <si>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(  )</t>
    </r>
    <r>
      <rPr>
        <sz val="11"/>
        <rFont val="바탕"/>
        <family val="1"/>
      </rPr>
      <t>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중복하천</t>
    </r>
  </si>
  <si>
    <t xml:space="preserve">           1)  Figures are based on the number of general households in occupied housing (including non-blood-related households and single households). However, communal households (non-blood-related households with 6 or more people, dorm, shelters, etc.) and foreign households are excluded.     </t>
  </si>
  <si>
    <t>Note : In  accordance with the guideline by the Ministry of Land, Transport, and Maritime Affairs,  each household in  a multi-family house is calculated as one detached house (ex. building---&gt; houses).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</si>
</sst>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,000"/>
    <numFmt numFmtId="179" formatCode="0.0"/>
    <numFmt numFmtId="180" formatCode="#,000.0"/>
    <numFmt numFmtId="181" formatCode="#.0"/>
    <numFmt numFmtId="182" formatCode="#,##0\ "/>
    <numFmt numFmtId="183" formatCode="_-* #,##0.0_-;\-* #,##0.0_-;_-* &quot;-&quot;_-;_-@_-"/>
    <numFmt numFmtId="184" formatCode="_-* #,##0.00_-;\-* #,##0.00_-;_-* &quot;-&quot;_-;_-@_-"/>
    <numFmt numFmtId="185" formatCode="#,##0.0_);[Red]\(#,##0.0\)"/>
    <numFmt numFmtId="186" formatCode="#,##0_);[Red]\(#,##0\)"/>
    <numFmt numFmtId="187" formatCode="_-* #,##0.000_-;\-* #,##0.000_-;_-* &quot;-&quot;_-;_-@_-"/>
    <numFmt numFmtId="188" formatCode="#,###,"/>
    <numFmt numFmtId="189" formatCode="_ * #,##0_ ;_ * \-#,##0_ ;_ * &quot;-&quot;_ ;_ @_ "/>
    <numFmt numFmtId="190" formatCode="_ * #,##0.00_ ;_ * \-#,##0.00_ ;_ * &quot;-&quot;??_ ;_ @_ "/>
    <numFmt numFmtId="191" formatCode="0.0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0.000_ "/>
    <numFmt numFmtId="197" formatCode="0.00%;[Red]&quot;△&quot;0.00%"/>
    <numFmt numFmtId="198" formatCode="#,##0;[Red]&quot;△&quot;#,##0"/>
    <numFmt numFmtId="199" formatCode="_-[$€-2]* #,##0.00_-;\-[$€-2]* #,##0.00_-;_-[$€-2]* &quot;-&quot;??_-"/>
    <numFmt numFmtId="200" formatCode="0_ "/>
    <numFmt numFmtId="201" formatCode="#,##0.000_ "/>
    <numFmt numFmtId="202" formatCode="&quot;R$&quot;#,##0.00;&quot;R$&quot;\-#,##0.00"/>
  </numFmts>
  <fonts count="168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굴림"/>
      <family val="3"/>
    </font>
    <font>
      <sz val="9"/>
      <name val="Times New Roman"/>
      <family val="1"/>
    </font>
    <font>
      <b/>
      <sz val="14"/>
      <name val="바탕"/>
      <family val="1"/>
    </font>
    <font>
      <b/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b/>
      <sz val="12"/>
      <name val="바탕"/>
      <family val="1"/>
    </font>
    <font>
      <sz val="8"/>
      <name val="바탕체"/>
      <family val="1"/>
    </font>
    <font>
      <sz val="10"/>
      <name val="Arial"/>
      <family val="2"/>
    </font>
    <font>
      <sz val="10"/>
      <name val="굴림체"/>
      <family val="3"/>
    </font>
    <font>
      <sz val="12"/>
      <name val="뼻뮝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b/>
      <sz val="9"/>
      <name val="굴림"/>
      <family val="3"/>
    </font>
    <font>
      <sz val="10"/>
      <name val="바탕"/>
      <family val="1"/>
    </font>
    <font>
      <sz val="9"/>
      <name val="굴림체"/>
      <family val="3"/>
    </font>
    <font>
      <sz val="11"/>
      <name val="바탕"/>
      <family val="1"/>
    </font>
    <font>
      <b/>
      <sz val="9"/>
      <name val="돋움"/>
      <family val="3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b/>
      <vertAlign val="superscript"/>
      <sz val="18"/>
      <name val="Times New Roman"/>
      <family val="1"/>
    </font>
    <font>
      <b/>
      <sz val="9"/>
      <name val="Tahoma"/>
      <family val="2"/>
    </font>
    <font>
      <b/>
      <sz val="9"/>
      <name val="MS Gothic"/>
      <family val="3"/>
    </font>
    <font>
      <sz val="12"/>
      <color indexed="8"/>
      <name val="바탕체"/>
      <family val="1"/>
    </font>
    <font>
      <sz val="10"/>
      <color indexed="8"/>
      <name val="굴림체"/>
      <family val="3"/>
    </font>
    <font>
      <sz val="12"/>
      <color indexed="8"/>
      <name val="한컴바탕"/>
      <family val="1"/>
    </font>
    <font>
      <sz val="10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0"/>
      <name val="Helv"/>
      <family val="2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name val="돋움체"/>
      <family val="3"/>
    </font>
    <font>
      <b/>
      <sz val="12"/>
      <name val="HY중고딕"/>
      <family val="1"/>
    </font>
    <font>
      <sz val="10"/>
      <name val="HY중고딕"/>
      <family val="1"/>
    </font>
    <font>
      <sz val="10"/>
      <name val="굴림"/>
      <family val="3"/>
    </font>
    <font>
      <sz val="10"/>
      <color indexed="8"/>
      <name val="Times New Roman"/>
      <family val="1"/>
    </font>
    <font>
      <sz val="10"/>
      <color indexed="8"/>
      <name val="바탕"/>
      <family val="1"/>
    </font>
    <font>
      <sz val="11"/>
      <color indexed="8"/>
      <name val="바탕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HY중고딕"/>
      <family val="1"/>
    </font>
    <font>
      <sz val="11"/>
      <name val="HY중고딕"/>
      <family val="1"/>
    </font>
    <font>
      <sz val="8"/>
      <name val="굴림"/>
      <family val="3"/>
    </font>
    <font>
      <b/>
      <sz val="11"/>
      <color indexed="8"/>
      <name val="바탕"/>
      <family val="1"/>
    </font>
    <font>
      <sz val="9"/>
      <color indexed="8"/>
      <name val="바탕"/>
      <family val="1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times"/>
      <family val="1"/>
    </font>
    <font>
      <vertAlign val="superscript"/>
      <sz val="11"/>
      <color indexed="8"/>
      <name val="바탕"/>
      <family val="1"/>
    </font>
    <font>
      <sz val="9"/>
      <name val="times"/>
      <family val="1"/>
    </font>
    <font>
      <sz val="11"/>
      <name val="times"/>
      <family val="1"/>
    </font>
    <font>
      <sz val="10"/>
      <name val="times"/>
      <family val="1"/>
    </font>
    <font>
      <vertAlign val="superscript"/>
      <sz val="10"/>
      <name val="times"/>
      <family val="1"/>
    </font>
    <font>
      <b/>
      <sz val="11"/>
      <name val="times"/>
      <family val="1"/>
    </font>
    <font>
      <b/>
      <sz val="18"/>
      <name val="times"/>
      <family val="1"/>
    </font>
    <font>
      <b/>
      <sz val="18"/>
      <name val="HY중고딕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b/>
      <sz val="8"/>
      <name val="times"/>
      <family val="1"/>
    </font>
    <font>
      <b/>
      <sz val="8"/>
      <name val="돋움"/>
      <family val="3"/>
    </font>
    <font>
      <b/>
      <sz val="12"/>
      <name val="times"/>
      <family val="1"/>
    </font>
    <font>
      <b/>
      <sz val="9"/>
      <name val="times"/>
      <family val="1"/>
    </font>
    <font>
      <b/>
      <sz val="10"/>
      <name val="times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"/>
      <family val="1"/>
    </font>
    <font>
      <b/>
      <sz val="8"/>
      <color indexed="8"/>
      <name val="times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sz val="8"/>
      <color indexed="8"/>
      <name val="바탕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바탕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바탕"/>
      <family val="1"/>
    </font>
    <font>
      <b/>
      <sz val="11"/>
      <color theme="1"/>
      <name val="바탕"/>
      <family val="1"/>
    </font>
    <font>
      <sz val="9"/>
      <color theme="1"/>
      <name val="바탕"/>
      <family val="1"/>
    </font>
    <font>
      <sz val="11"/>
      <color rgb="FFFF0000"/>
      <name val="times"/>
      <family val="1"/>
    </font>
    <font>
      <b/>
      <sz val="8"/>
      <color theme="1"/>
      <name val="times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sz val="8"/>
      <color theme="1"/>
      <name val="바탕"/>
      <family val="1"/>
    </font>
    <font>
      <sz val="8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4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9" fontId="16" fillId="0" borderId="1">
      <alignment horizontal="center" vertical="center"/>
      <protection/>
    </xf>
    <xf numFmtId="49" fontId="77" fillId="0" borderId="1">
      <alignment horizontal="center" vertical="center"/>
      <protection/>
    </xf>
    <xf numFmtId="49" fontId="77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77" fillId="0" borderId="1">
      <alignment horizontal="center" vertical="center"/>
      <protection/>
    </xf>
    <xf numFmtId="49" fontId="77" fillId="0" borderId="1">
      <alignment horizontal="center" vertical="center"/>
      <protection/>
    </xf>
    <xf numFmtId="49" fontId="16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8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7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>
      <alignment/>
      <protection/>
    </xf>
    <xf numFmtId="0" fontId="26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90" fillId="12" borderId="0" applyNumberFormat="0" applyBorder="0" applyAlignment="0" applyProtection="0"/>
    <xf numFmtId="0" fontId="27" fillId="9" borderId="0" applyNumberFormat="0" applyBorder="0" applyAlignment="0" applyProtection="0"/>
    <xf numFmtId="0" fontId="90" fillId="9" borderId="0" applyNumberFormat="0" applyBorder="0" applyAlignment="0" applyProtection="0"/>
    <xf numFmtId="0" fontId="27" fillId="10" borderId="0" applyNumberFormat="0" applyBorder="0" applyAlignment="0" applyProtection="0"/>
    <xf numFmtId="0" fontId="90" fillId="10" borderId="0" applyNumberFormat="0" applyBorder="0" applyAlignment="0" applyProtection="0"/>
    <xf numFmtId="0" fontId="27" fillId="13" borderId="0" applyNumberFormat="0" applyBorder="0" applyAlignment="0" applyProtection="0"/>
    <xf numFmtId="0" fontId="90" fillId="14" borderId="0" applyNumberFormat="0" applyBorder="0" applyAlignment="0" applyProtection="0"/>
    <xf numFmtId="0" fontId="27" fillId="15" borderId="0" applyNumberFormat="0" applyBorder="0" applyAlignment="0" applyProtection="0"/>
    <xf numFmtId="0" fontId="90" fillId="15" borderId="0" applyNumberFormat="0" applyBorder="0" applyAlignment="0" applyProtection="0"/>
    <xf numFmtId="0" fontId="27" fillId="16" borderId="0" applyNumberFormat="0" applyBorder="0" applyAlignment="0" applyProtection="0"/>
    <xf numFmtId="0" fontId="90" fillId="16" borderId="0" applyNumberFormat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17" borderId="2">
      <alignment horizontal="center" vertical="center"/>
      <protection/>
    </xf>
    <xf numFmtId="0" fontId="80" fillId="17" borderId="2">
      <alignment horizontal="center" vertical="center"/>
      <protection/>
    </xf>
    <xf numFmtId="0" fontId="45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5" fillId="0" borderId="0">
      <alignment/>
      <protection/>
    </xf>
    <xf numFmtId="0" fontId="81" fillId="0" borderId="0" applyFill="0" applyBorder="0" applyAlignment="0">
      <protection/>
    </xf>
    <xf numFmtId="0" fontId="70" fillId="0" borderId="0">
      <alignment/>
      <protection/>
    </xf>
    <xf numFmtId="0" fontId="82" fillId="0" borderId="0">
      <alignment/>
      <protection/>
    </xf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>
      <alignment/>
      <protection/>
    </xf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7" fillId="0" borderId="0">
      <alignment/>
      <protection/>
    </xf>
    <xf numFmtId="0" fontId="77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81" fillId="0" borderId="0">
      <alignment/>
      <protection/>
    </xf>
    <xf numFmtId="195" fontId="81" fillId="0" borderId="0" applyFon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21" fillId="0" borderId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83" fillId="0" borderId="0" applyFill="0" applyBorder="0" applyAlignment="0" applyProtection="0"/>
    <xf numFmtId="0" fontId="62" fillId="0" borderId="0" applyFont="0" applyFill="0" applyBorder="0" applyAlignment="0" applyProtection="0"/>
    <xf numFmtId="0" fontId="15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81" fillId="0" borderId="0" applyFont="0" applyFill="0" applyBorder="0" applyAlignment="0" applyProtection="0"/>
    <xf numFmtId="2" fontId="21" fillId="0" borderId="0" applyFill="0" applyBorder="0" applyAlignment="0" applyProtection="0"/>
    <xf numFmtId="2" fontId="83" fillId="0" borderId="0">
      <alignment/>
      <protection/>
    </xf>
    <xf numFmtId="2" fontId="83" fillId="0" borderId="0">
      <alignment/>
      <protection/>
    </xf>
    <xf numFmtId="2" fontId="83" fillId="0" borderId="0" applyFill="0" applyBorder="0" applyAlignment="0" applyProtection="0"/>
    <xf numFmtId="2" fontId="62" fillId="0" borderId="0" applyFont="0" applyFill="0" applyBorder="0" applyAlignment="0" applyProtection="0"/>
    <xf numFmtId="2" fontId="15" fillId="0" borderId="0" applyFont="0" applyFill="0" applyBorder="0" applyAlignment="0" applyProtection="0"/>
    <xf numFmtId="38" fontId="22" fillId="18" borderId="0" applyNumberFormat="0" applyBorder="0" applyAlignment="0" applyProtection="0"/>
    <xf numFmtId="38" fontId="84" fillId="18" borderId="0">
      <alignment/>
      <protection/>
    </xf>
    <xf numFmtId="38" fontId="84" fillId="18" borderId="0">
      <alignment/>
      <protection/>
    </xf>
    <xf numFmtId="38" fontId="84" fillId="18" borderId="0" applyNumberFormat="0" applyBorder="0" applyAlignment="0" applyProtection="0"/>
    <xf numFmtId="38" fontId="84" fillId="18" borderId="0" applyNumberFormat="0" applyBorder="0" applyAlignment="0" applyProtection="0"/>
    <xf numFmtId="0" fontId="71" fillId="0" borderId="0">
      <alignment horizontal="left"/>
      <protection/>
    </xf>
    <xf numFmtId="0" fontId="85" fillId="0" borderId="0">
      <alignment horizontal="left"/>
      <protection/>
    </xf>
    <xf numFmtId="0" fontId="23" fillId="0" borderId="3" applyNumberFormat="0" applyAlignment="0" applyProtection="0"/>
    <xf numFmtId="0" fontId="86" fillId="0" borderId="3">
      <alignment horizontal="left" vertical="center"/>
      <protection/>
    </xf>
    <xf numFmtId="0" fontId="86" fillId="0" borderId="3">
      <alignment horizontal="left" vertical="center"/>
      <protection/>
    </xf>
    <xf numFmtId="0" fontId="86" fillId="0" borderId="3" applyNumberFormat="0" applyAlignment="0" applyProtection="0"/>
    <xf numFmtId="0" fontId="86" fillId="0" borderId="3" applyNumberFormat="0" applyAlignment="0" applyProtection="0"/>
    <xf numFmtId="0" fontId="23" fillId="0" borderId="4">
      <alignment horizontal="left" vertical="center"/>
      <protection/>
    </xf>
    <xf numFmtId="0" fontId="86" fillId="0" borderId="4">
      <alignment horizontal="left" vertical="center"/>
      <protection/>
    </xf>
    <xf numFmtId="0" fontId="86" fillId="0" borderId="4">
      <alignment horizontal="left" vertical="center"/>
      <protection/>
    </xf>
    <xf numFmtId="0" fontId="24" fillId="0" borderId="0" applyNumberFormat="0" applyFill="0" applyBorder="0" applyAlignment="0" applyProtection="0"/>
    <xf numFmtId="0" fontId="87" fillId="0" borderId="0">
      <alignment/>
      <protection/>
    </xf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>
      <alignment/>
      <protection/>
    </xf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7" fillId="0" borderId="0">
      <alignment/>
      <protection/>
    </xf>
    <xf numFmtId="0" fontId="87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>
      <alignment/>
      <protection/>
    </xf>
    <xf numFmtId="0" fontId="86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22" fillId="19" borderId="5" applyNumberFormat="0" applyBorder="0" applyAlignment="0" applyProtection="0"/>
    <xf numFmtId="10" fontId="84" fillId="19" borderId="5">
      <alignment/>
      <protection/>
    </xf>
    <xf numFmtId="10" fontId="84" fillId="19" borderId="5">
      <alignment/>
      <protection/>
    </xf>
    <xf numFmtId="10" fontId="84" fillId="19" borderId="5" applyNumberFormat="0" applyBorder="0" applyAlignment="0" applyProtection="0"/>
    <xf numFmtId="10" fontId="84" fillId="19" borderId="5" applyNumberFormat="0" applyBorder="0" applyAlignment="0" applyProtection="0"/>
    <xf numFmtId="0" fontId="46" fillId="0" borderId="6">
      <alignment/>
      <protection/>
    </xf>
    <xf numFmtId="0" fontId="88" fillId="0" borderId="6">
      <alignment/>
      <protection/>
    </xf>
    <xf numFmtId="194" fontId="0" fillId="0" borderId="0">
      <alignment/>
      <protection/>
    </xf>
    <xf numFmtId="194" fontId="81" fillId="0" borderId="0">
      <alignment/>
      <protection/>
    </xf>
    <xf numFmtId="194" fontId="81" fillId="0" borderId="0">
      <alignment/>
      <protection/>
    </xf>
    <xf numFmtId="0" fontId="15" fillId="0" borderId="0">
      <alignment/>
      <protection/>
    </xf>
    <xf numFmtId="198" fontId="62" fillId="20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>
      <alignment/>
      <protection/>
    </xf>
    <xf numFmtId="10" fontId="62" fillId="0" borderId="0">
      <alignment/>
      <protection/>
    </xf>
    <xf numFmtId="10" fontId="62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1" borderId="2">
      <alignment horizontal="center" vertical="center"/>
      <protection/>
    </xf>
    <xf numFmtId="0" fontId="80" fillId="21" borderId="2">
      <alignment horizontal="center" vertical="center"/>
      <protection/>
    </xf>
    <xf numFmtId="0" fontId="46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1" fillId="0" borderId="7" applyNumberFormat="0" applyFill="0" applyAlignment="0" applyProtection="0"/>
    <xf numFmtId="0" fontId="83" fillId="0" borderId="7">
      <alignment/>
      <protection/>
    </xf>
    <xf numFmtId="0" fontId="83" fillId="0" borderId="7">
      <alignment/>
      <protection/>
    </xf>
    <xf numFmtId="0" fontId="83" fillId="0" borderId="7" applyNumberFormat="0" applyFill="0" applyAlignment="0" applyProtection="0"/>
    <xf numFmtId="0" fontId="62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27" fillId="22" borderId="0" applyNumberFormat="0" applyBorder="0" applyAlignment="0" applyProtection="0"/>
    <xf numFmtId="0" fontId="90" fillId="22" borderId="0" applyNumberFormat="0" applyBorder="0" applyAlignment="0" applyProtection="0"/>
    <xf numFmtId="0" fontId="27" fillId="23" borderId="0" applyNumberFormat="0" applyBorder="0" applyAlignment="0" applyProtection="0"/>
    <xf numFmtId="0" fontId="90" fillId="23" borderId="0" applyNumberFormat="0" applyBorder="0" applyAlignment="0" applyProtection="0"/>
    <xf numFmtId="0" fontId="27" fillId="24" borderId="0" applyNumberFormat="0" applyBorder="0" applyAlignment="0" applyProtection="0"/>
    <xf numFmtId="0" fontId="90" fillId="24" borderId="0" applyNumberFormat="0" applyBorder="0" applyAlignment="0" applyProtection="0"/>
    <xf numFmtId="0" fontId="27" fillId="13" borderId="0" applyNumberFormat="0" applyBorder="0" applyAlignment="0" applyProtection="0"/>
    <xf numFmtId="0" fontId="90" fillId="14" borderId="0" applyNumberFormat="0" applyBorder="0" applyAlignment="0" applyProtection="0"/>
    <xf numFmtId="0" fontId="27" fillId="15" borderId="0" applyNumberFormat="0" applyBorder="0" applyAlignment="0" applyProtection="0"/>
    <xf numFmtId="0" fontId="90" fillId="15" borderId="0" applyNumberFormat="0" applyBorder="0" applyAlignment="0" applyProtection="0"/>
    <xf numFmtId="0" fontId="27" fillId="25" borderId="0" applyNumberFormat="0" applyBorder="0" applyAlignment="0" applyProtection="0"/>
    <xf numFmtId="0" fontId="9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9" fillId="18" borderId="9" applyNumberFormat="0" applyAlignment="0" applyProtection="0"/>
    <xf numFmtId="0" fontId="92" fillId="18" borderId="9" applyNumberFormat="0" applyAlignment="0" applyProtection="0"/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0" fontId="30" fillId="3" borderId="0" applyNumberFormat="0" applyBorder="0" applyAlignment="0" applyProtection="0"/>
    <xf numFmtId="0" fontId="93" fillId="3" borderId="0" applyNumberFormat="0" applyBorder="0" applyAlignment="0" applyProtection="0"/>
    <xf numFmtId="0" fontId="2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6" fillId="19" borderId="10" applyNumberFormat="0" applyFont="0" applyAlignment="0" applyProtection="0"/>
    <xf numFmtId="0" fontId="0" fillId="19" borderId="1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31" fillId="26" borderId="0" applyNumberFormat="0" applyBorder="0" applyAlignment="0" applyProtection="0"/>
    <xf numFmtId="0" fontId="94" fillId="26" borderId="0" applyNumberFormat="0" applyBorder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3" fillId="27" borderId="11" applyNumberFormat="0" applyAlignment="0" applyProtection="0"/>
    <xf numFmtId="0" fontId="96" fillId="27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81" fillId="0" borderId="0">
      <alignment/>
      <protection/>
    </xf>
    <xf numFmtId="41" fontId="81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" fillId="0" borderId="0" applyProtection="0">
      <alignment/>
    </xf>
    <xf numFmtId="41" fontId="26" fillId="0" borderId="0" applyFont="0" applyFill="0" applyBorder="0" applyAlignment="0" applyProtection="0"/>
    <xf numFmtId="189" fontId="3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" fillId="0" borderId="0" applyProtection="0">
      <alignment/>
    </xf>
    <xf numFmtId="41" fontId="81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79" fillId="0" borderId="12">
      <alignment/>
      <protection/>
    </xf>
    <xf numFmtId="0" fontId="34" fillId="0" borderId="13" applyNumberFormat="0" applyFill="0" applyAlignment="0" applyProtection="0"/>
    <xf numFmtId="0" fontId="97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98" fillId="0" borderId="14" applyNumberFormat="0" applyFill="0" applyAlignment="0" applyProtection="0"/>
    <xf numFmtId="41" fontId="0" fillId="0" borderId="0" applyFont="0" applyFill="0" applyBorder="0" applyAlignment="0" applyProtection="0"/>
    <xf numFmtId="0" fontId="36" fillId="7" borderId="9" applyNumberFormat="0" applyAlignment="0" applyProtection="0"/>
    <xf numFmtId="0" fontId="99" fillId="7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00" fillId="0" borderId="15" applyNumberFormat="0" applyFill="0" applyAlignment="0" applyProtection="0"/>
    <xf numFmtId="0" fontId="39" fillId="0" borderId="16" applyNumberFormat="0" applyFill="0" applyAlignment="0" applyProtection="0"/>
    <xf numFmtId="0" fontId="101" fillId="0" borderId="16" applyNumberFormat="0" applyFill="0" applyAlignment="0" applyProtection="0"/>
    <xf numFmtId="0" fontId="40" fillId="0" borderId="17" applyNumberFormat="0" applyFill="0" applyAlignment="0" applyProtection="0"/>
    <xf numFmtId="0" fontId="102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10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42" fillId="18" borderId="18" applyNumberFormat="0" applyAlignment="0" applyProtection="0"/>
    <xf numFmtId="0" fontId="104" fillId="18" borderId="18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62" fillId="20" borderId="0">
      <alignment vertical="center"/>
      <protection/>
    </xf>
    <xf numFmtId="198" fontId="15" fillId="0" borderId="2">
      <alignment vertical="center"/>
      <protection/>
    </xf>
    <xf numFmtId="198" fontId="62" fillId="0" borderId="2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4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150" fillId="0" borderId="0">
      <alignment vertical="center"/>
      <protection/>
    </xf>
    <xf numFmtId="0" fontId="150" fillId="0" borderId="0">
      <alignment vertical="center"/>
      <protection/>
    </xf>
    <xf numFmtId="0" fontId="1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0" fillId="0" borderId="0">
      <alignment vertical="center"/>
      <protection/>
    </xf>
    <xf numFmtId="0" fontId="3" fillId="0" borderId="0">
      <alignment/>
      <protection/>
    </xf>
    <xf numFmtId="0" fontId="1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Protection="0">
      <alignment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9" fillId="0" borderId="0">
      <alignment vertical="center"/>
      <protection/>
    </xf>
    <xf numFmtId="0" fontId="149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>
      <alignment vertical="center"/>
      <protection/>
    </xf>
    <xf numFmtId="0" fontId="49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4" fillId="0" borderId="0" applyNumberFormat="0" applyFill="0" applyBorder="0" applyAlignment="0" applyProtection="0"/>
  </cellStyleXfs>
  <cellXfs count="1547">
    <xf numFmtId="0" fontId="0" fillId="0" borderId="0" xfId="0" applyAlignment="1">
      <alignment/>
    </xf>
    <xf numFmtId="0" fontId="8" fillId="0" borderId="0" xfId="488" applyFont="1" applyFill="1" applyAlignment="1">
      <alignment vertical="center"/>
      <protection/>
    </xf>
    <xf numFmtId="0" fontId="8" fillId="0" borderId="0" xfId="488" applyFont="1" applyFill="1" applyBorder="1" applyAlignment="1">
      <alignment vertical="center"/>
      <protection/>
    </xf>
    <xf numFmtId="0" fontId="10" fillId="0" borderId="0" xfId="488" applyFont="1" applyFill="1" applyAlignment="1">
      <alignment horizontal="centerContinuous" vertical="center"/>
      <protection/>
    </xf>
    <xf numFmtId="0" fontId="10" fillId="0" borderId="0" xfId="488" applyFont="1" applyFill="1" applyBorder="1" applyAlignment="1">
      <alignment horizontal="centerContinuous" vertical="center"/>
      <protection/>
    </xf>
    <xf numFmtId="0" fontId="10" fillId="0" borderId="0" xfId="488" applyFont="1" applyFill="1" applyBorder="1" applyAlignment="1">
      <alignment vertical="center"/>
      <protection/>
    </xf>
    <xf numFmtId="49" fontId="8" fillId="0" borderId="0" xfId="488" applyNumberFormat="1" applyFont="1" applyFill="1" applyBorder="1" applyAlignment="1">
      <alignment vertical="center"/>
      <protection/>
    </xf>
    <xf numFmtId="41" fontId="8" fillId="0" borderId="0" xfId="488" applyNumberFormat="1" applyFont="1" applyFill="1" applyBorder="1" applyAlignment="1" applyProtection="1" quotePrefix="1">
      <alignment horizontal="right" vertical="center"/>
      <protection locked="0"/>
    </xf>
    <xf numFmtId="41" fontId="8" fillId="0" borderId="0" xfId="488" applyNumberFormat="1" applyFont="1" applyFill="1" applyBorder="1" applyAlignment="1" applyProtection="1">
      <alignment horizontal="right" vertical="center"/>
      <protection locked="0"/>
    </xf>
    <xf numFmtId="0" fontId="8" fillId="0" borderId="0" xfId="488" applyFont="1" applyFill="1" applyBorder="1" applyAlignment="1" applyProtection="1">
      <alignment vertical="center"/>
      <protection locked="0"/>
    </xf>
    <xf numFmtId="0" fontId="8" fillId="0" borderId="19" xfId="488" applyFont="1" applyFill="1" applyBorder="1" applyAlignment="1" applyProtection="1">
      <alignment horizontal="center" vertical="center"/>
      <protection locked="0"/>
    </xf>
    <xf numFmtId="0" fontId="8" fillId="0" borderId="2" xfId="488" applyFont="1" applyFill="1" applyBorder="1" applyAlignment="1" applyProtection="1">
      <alignment horizontal="right" vertical="center"/>
      <protection locked="0"/>
    </xf>
    <xf numFmtId="41" fontId="8" fillId="0" borderId="0" xfId="488" applyNumberFormat="1" applyFont="1" applyFill="1" applyBorder="1" applyAlignment="1">
      <alignment vertical="center"/>
      <protection/>
    </xf>
    <xf numFmtId="49" fontId="8" fillId="0" borderId="0" xfId="488" applyNumberFormat="1" applyFont="1" applyFill="1" applyAlignment="1">
      <alignment vertical="center"/>
      <protection/>
    </xf>
    <xf numFmtId="49" fontId="8" fillId="0" borderId="0" xfId="488" applyNumberFormat="1" applyFont="1" applyFill="1" applyBorder="1" applyAlignment="1">
      <alignment horizontal="left" vertical="center"/>
      <protection/>
    </xf>
    <xf numFmtId="0" fontId="12" fillId="0" borderId="0" xfId="488" applyFont="1" applyFill="1" applyAlignment="1">
      <alignment vertical="center"/>
      <protection/>
    </xf>
    <xf numFmtId="0" fontId="12" fillId="0" borderId="0" xfId="488" applyFont="1" applyFill="1" applyBorder="1" applyAlignment="1">
      <alignment vertical="center"/>
      <protection/>
    </xf>
    <xf numFmtId="0" fontId="8" fillId="0" borderId="0" xfId="483" applyFont="1" applyFill="1" applyBorder="1" applyAlignment="1">
      <alignment vertical="center"/>
      <protection/>
    </xf>
    <xf numFmtId="0" fontId="8" fillId="0" borderId="0" xfId="474" applyFont="1" applyFill="1" applyAlignment="1" applyProtection="1">
      <alignment vertical="center"/>
      <protection/>
    </xf>
    <xf numFmtId="41" fontId="8" fillId="0" borderId="0" xfId="371" applyNumberFormat="1" applyFont="1" applyFill="1" applyBorder="1" applyAlignment="1" applyProtection="1">
      <alignment horizontal="left" vertical="center"/>
      <protection locked="0"/>
    </xf>
    <xf numFmtId="0" fontId="8" fillId="0" borderId="0" xfId="490" applyFont="1" applyFill="1" applyAlignment="1">
      <alignment vertical="center"/>
    </xf>
    <xf numFmtId="0" fontId="8" fillId="0" borderId="0" xfId="490" applyFont="1" applyFill="1" applyBorder="1" applyAlignment="1">
      <alignment vertical="center"/>
    </xf>
    <xf numFmtId="0" fontId="8" fillId="0" borderId="0" xfId="490" applyFont="1" applyFill="1" applyBorder="1" applyAlignment="1">
      <alignment horizontal="right" vertical="center"/>
    </xf>
    <xf numFmtId="0" fontId="8" fillId="0" borderId="0" xfId="490" applyFont="1" applyFill="1" applyAlignment="1">
      <alignment horizontal="centerContinuous" vertical="center"/>
    </xf>
    <xf numFmtId="0" fontId="8" fillId="0" borderId="0" xfId="490" applyFont="1" applyFill="1" applyBorder="1" applyAlignment="1">
      <alignment horizontal="centerContinuous" vertical="center"/>
    </xf>
    <xf numFmtId="0" fontId="8" fillId="0" borderId="19" xfId="490" applyFont="1" applyFill="1" applyBorder="1" applyAlignment="1">
      <alignment horizontal="center" vertical="center"/>
    </xf>
    <xf numFmtId="4" fontId="8" fillId="0" borderId="0" xfId="490" applyNumberFormat="1" applyFont="1" applyFill="1" applyBorder="1" applyAlignment="1">
      <alignment horizontal="right" vertical="center"/>
    </xf>
    <xf numFmtId="0" fontId="8" fillId="0" borderId="0" xfId="490" applyFont="1" applyFill="1" applyAlignment="1">
      <alignment horizontal="right" vertical="center"/>
    </xf>
    <xf numFmtId="3" fontId="8" fillId="0" borderId="0" xfId="490" applyNumberFormat="1" applyFont="1" applyFill="1" applyAlignment="1">
      <alignment horizontal="right" vertical="center"/>
    </xf>
    <xf numFmtId="0" fontId="12" fillId="0" borderId="0" xfId="490" applyFont="1" applyFill="1" applyAlignment="1">
      <alignment vertical="center"/>
    </xf>
    <xf numFmtId="0" fontId="12" fillId="0" borderId="0" xfId="490" applyFont="1" applyFill="1" applyBorder="1" applyAlignment="1">
      <alignment vertical="center"/>
    </xf>
    <xf numFmtId="0" fontId="8" fillId="0" borderId="0" xfId="481" applyFont="1" applyFill="1" applyAlignment="1">
      <alignment vertical="center"/>
    </xf>
    <xf numFmtId="1" fontId="8" fillId="0" borderId="0" xfId="481" applyNumberFormat="1" applyFont="1" applyFill="1" applyBorder="1" applyAlignment="1">
      <alignment vertical="center"/>
    </xf>
    <xf numFmtId="1" fontId="8" fillId="0" borderId="0" xfId="481" applyNumberFormat="1" applyFont="1" applyFill="1" applyAlignment="1">
      <alignment vertical="center"/>
    </xf>
    <xf numFmtId="1" fontId="8" fillId="0" borderId="0" xfId="481" applyNumberFormat="1" applyFont="1" applyFill="1" applyAlignment="1">
      <alignment horizontal="centerContinuous" vertical="center"/>
    </xf>
    <xf numFmtId="0" fontId="8" fillId="0" borderId="0" xfId="481" applyFont="1" applyFill="1" applyAlignment="1">
      <alignment horizontal="centerContinuous" vertical="center"/>
    </xf>
    <xf numFmtId="1" fontId="8" fillId="0" borderId="0" xfId="481" applyNumberFormat="1" applyFont="1" applyFill="1" applyBorder="1" applyAlignment="1">
      <alignment horizontal="centerContinuous" vertical="center"/>
    </xf>
    <xf numFmtId="1" fontId="8" fillId="0" borderId="0" xfId="481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/>
    </xf>
    <xf numFmtId="0" fontId="8" fillId="0" borderId="0" xfId="480" applyFont="1" applyFill="1" applyAlignment="1">
      <alignment horizontal="centerContinuous" vertical="center"/>
    </xf>
    <xf numFmtId="0" fontId="8" fillId="0" borderId="0" xfId="480" applyFont="1" applyFill="1" applyBorder="1" applyAlignment="1">
      <alignment horizontal="centerContinuous" vertical="center"/>
    </xf>
    <xf numFmtId="0" fontId="8" fillId="0" borderId="0" xfId="480" applyFont="1" applyFill="1" applyBorder="1" applyAlignment="1">
      <alignment horizontal="left" vertical="center"/>
    </xf>
    <xf numFmtId="0" fontId="8" fillId="0" borderId="0" xfId="480" applyFont="1" applyFill="1" applyBorder="1" applyAlignment="1">
      <alignment vertical="center"/>
    </xf>
    <xf numFmtId="41" fontId="8" fillId="0" borderId="0" xfId="480" applyNumberFormat="1" applyFont="1" applyFill="1" applyBorder="1" applyAlignment="1" applyProtection="1">
      <alignment horizontal="right" vertical="center"/>
      <protection locked="0"/>
    </xf>
    <xf numFmtId="185" fontId="8" fillId="0" borderId="0" xfId="480" applyNumberFormat="1" applyFont="1" applyFill="1" applyBorder="1" applyAlignment="1" applyProtection="1">
      <alignment horizontal="right" vertical="center"/>
      <protection locked="0"/>
    </xf>
    <xf numFmtId="41" fontId="8" fillId="0" borderId="0" xfId="480" applyNumberFormat="1" applyFont="1" applyFill="1" applyBorder="1" applyAlignment="1">
      <alignment horizontal="right" vertical="center"/>
    </xf>
    <xf numFmtId="0" fontId="8" fillId="0" borderId="19" xfId="480" applyFont="1" applyFill="1" applyBorder="1" applyAlignment="1">
      <alignment horizontal="center" vertical="center"/>
    </xf>
    <xf numFmtId="0" fontId="8" fillId="0" borderId="2" xfId="480" applyFont="1" applyFill="1" applyBorder="1" applyAlignment="1" applyProtection="1">
      <alignment horizontal="right" vertical="center"/>
      <protection locked="0"/>
    </xf>
    <xf numFmtId="0" fontId="8" fillId="0" borderId="19" xfId="480" applyFont="1" applyFill="1" applyBorder="1" applyAlignment="1" applyProtection="1">
      <alignment horizontal="center" vertical="center"/>
      <protection locked="0"/>
    </xf>
    <xf numFmtId="41" fontId="8" fillId="0" borderId="0" xfId="480" applyNumberFormat="1" applyFont="1" applyFill="1" applyBorder="1" applyAlignment="1" applyProtection="1">
      <alignment horizontal="left" vertical="center"/>
      <protection locked="0"/>
    </xf>
    <xf numFmtId="41" fontId="8" fillId="0" borderId="0" xfId="476" applyNumberFormat="1" applyFont="1" applyFill="1" applyBorder="1" applyAlignment="1">
      <alignment horizontal="right" vertical="center"/>
    </xf>
    <xf numFmtId="0" fontId="8" fillId="0" borderId="2" xfId="480" applyFont="1" applyFill="1" applyBorder="1" applyAlignment="1">
      <alignment horizontal="right" vertical="center"/>
    </xf>
    <xf numFmtId="0" fontId="8" fillId="0" borderId="0" xfId="480" applyFont="1" applyFill="1" applyBorder="1" applyAlignment="1">
      <alignment horizontal="center" vertical="center"/>
    </xf>
    <xf numFmtId="180" fontId="8" fillId="0" borderId="0" xfId="480" applyNumberFormat="1" applyFont="1" applyFill="1" applyBorder="1" applyAlignment="1">
      <alignment vertical="center"/>
    </xf>
    <xf numFmtId="3" fontId="8" fillId="0" borderId="0" xfId="480" applyNumberFormat="1" applyFont="1" applyFill="1" applyBorder="1" applyAlignment="1">
      <alignment vertical="center"/>
    </xf>
    <xf numFmtId="179" fontId="8" fillId="0" borderId="0" xfId="480" applyNumberFormat="1" applyFont="1" applyFill="1" applyBorder="1" applyAlignment="1">
      <alignment vertical="center"/>
    </xf>
    <xf numFmtId="1" fontId="8" fillId="0" borderId="0" xfId="480" applyNumberFormat="1" applyFont="1" applyFill="1" applyBorder="1" applyAlignment="1">
      <alignment vertical="center"/>
    </xf>
    <xf numFmtId="176" fontId="8" fillId="0" borderId="0" xfId="480" applyNumberFormat="1" applyFont="1" applyFill="1" applyBorder="1" applyAlignment="1">
      <alignment vertical="center"/>
    </xf>
    <xf numFmtId="181" fontId="8" fillId="0" borderId="0" xfId="480" applyNumberFormat="1" applyFont="1" applyFill="1" applyBorder="1" applyAlignment="1">
      <alignment vertical="center"/>
    </xf>
    <xf numFmtId="0" fontId="8" fillId="0" borderId="0" xfId="480" applyNumberFormat="1" applyFont="1" applyFill="1" applyBorder="1" applyAlignment="1">
      <alignment vertical="center"/>
    </xf>
    <xf numFmtId="0" fontId="8" fillId="0" borderId="0" xfId="480" applyFont="1" applyFill="1" applyAlignment="1">
      <alignment vertical="center"/>
    </xf>
    <xf numFmtId="180" fontId="8" fillId="0" borderId="0" xfId="480" applyNumberFormat="1" applyFont="1" applyFill="1" applyAlignment="1">
      <alignment vertical="center"/>
    </xf>
    <xf numFmtId="0" fontId="8" fillId="0" borderId="0" xfId="484" applyFont="1" applyFill="1" applyBorder="1" applyAlignment="1">
      <alignment vertical="center"/>
    </xf>
    <xf numFmtId="176" fontId="8" fillId="0" borderId="0" xfId="480" applyNumberFormat="1" applyFont="1" applyFill="1" applyAlignment="1">
      <alignment vertical="center"/>
    </xf>
    <xf numFmtId="0" fontId="8" fillId="0" borderId="0" xfId="484" applyFont="1" applyFill="1" applyAlignment="1">
      <alignment horizontal="left"/>
    </xf>
    <xf numFmtId="3" fontId="12" fillId="0" borderId="0" xfId="480" applyNumberFormat="1" applyFont="1" applyFill="1" applyBorder="1" applyAlignment="1">
      <alignment vertical="center"/>
    </xf>
    <xf numFmtId="0" fontId="12" fillId="0" borderId="0" xfId="480" applyFont="1" applyFill="1" applyBorder="1" applyAlignment="1">
      <alignment vertical="center"/>
    </xf>
    <xf numFmtId="0" fontId="12" fillId="0" borderId="0" xfId="480" applyFont="1" applyFill="1" applyAlignment="1">
      <alignment vertical="center"/>
    </xf>
    <xf numFmtId="176" fontId="12" fillId="0" borderId="0" xfId="480" applyNumberFormat="1" applyFont="1" applyFill="1" applyAlignment="1">
      <alignment vertical="center"/>
    </xf>
    <xf numFmtId="181" fontId="12" fillId="0" borderId="0" xfId="480" applyNumberFormat="1" applyFont="1" applyFill="1" applyBorder="1" applyAlignment="1">
      <alignment vertical="center"/>
    </xf>
    <xf numFmtId="180" fontId="12" fillId="0" borderId="0" xfId="480" applyNumberFormat="1" applyFont="1" applyFill="1" applyBorder="1" applyAlignment="1">
      <alignment vertical="center"/>
    </xf>
    <xf numFmtId="0" fontId="12" fillId="0" borderId="0" xfId="480" applyFont="1" applyFill="1" applyBorder="1" applyAlignment="1">
      <alignment horizontal="left" vertical="center"/>
    </xf>
    <xf numFmtId="0" fontId="8" fillId="0" borderId="0" xfId="484" applyFont="1" applyFill="1" applyAlignment="1">
      <alignment vertical="center"/>
    </xf>
    <xf numFmtId="0" fontId="8" fillId="0" borderId="0" xfId="484" applyFont="1" applyFill="1" applyBorder="1" applyAlignment="1">
      <alignment horizontal="right" vertical="center"/>
    </xf>
    <xf numFmtId="0" fontId="8" fillId="0" borderId="0" xfId="484" applyFont="1" applyFill="1" applyBorder="1" applyAlignment="1">
      <alignment vertical="center" shrinkToFit="1"/>
    </xf>
    <xf numFmtId="0" fontId="8" fillId="0" borderId="0" xfId="484" applyFont="1" applyFill="1" applyAlignment="1">
      <alignment vertical="center" shrinkToFit="1"/>
    </xf>
    <xf numFmtId="0" fontId="12" fillId="0" borderId="0" xfId="484" applyFont="1" applyFill="1" applyAlignment="1">
      <alignment vertical="center"/>
    </xf>
    <xf numFmtId="0" fontId="12" fillId="0" borderId="0" xfId="484" applyFont="1" applyFill="1" applyBorder="1" applyAlignment="1">
      <alignment vertical="center"/>
    </xf>
    <xf numFmtId="3" fontId="54" fillId="0" borderId="0" xfId="482" applyNumberFormat="1" applyFont="1" applyFill="1">
      <alignment vertical="center"/>
      <protection/>
    </xf>
    <xf numFmtId="3" fontId="8" fillId="0" borderId="0" xfId="482" applyNumberFormat="1" applyFont="1" applyFill="1">
      <alignment vertical="center"/>
      <protection/>
    </xf>
    <xf numFmtId="3" fontId="8" fillId="0" borderId="0" xfId="482" applyNumberFormat="1" applyFont="1" applyFill="1" applyBorder="1">
      <alignment vertical="center"/>
      <protection/>
    </xf>
    <xf numFmtId="3" fontId="8" fillId="0" borderId="0" xfId="484" applyNumberFormat="1" applyFont="1" applyFill="1" applyAlignment="1">
      <alignment vertical="center"/>
    </xf>
    <xf numFmtId="3" fontId="8" fillId="0" borderId="0" xfId="484" applyNumberFormat="1" applyFont="1" applyFill="1" applyAlignment="1">
      <alignment horizontal="left"/>
    </xf>
    <xf numFmtId="3" fontId="8" fillId="0" borderId="0" xfId="484" applyNumberFormat="1" applyFont="1" applyFill="1" applyAlignment="1">
      <alignment horizontal="left" vertical="center"/>
    </xf>
    <xf numFmtId="0" fontId="8" fillId="0" borderId="0" xfId="484" applyFont="1" applyFill="1" applyAlignment="1">
      <alignment horizontal="right" vertical="center"/>
    </xf>
    <xf numFmtId="0" fontId="8" fillId="0" borderId="0" xfId="484" applyFont="1" applyFill="1" applyAlignment="1">
      <alignment horizontal="left" vertical="center"/>
    </xf>
    <xf numFmtId="183" fontId="8" fillId="0" borderId="0" xfId="484" applyNumberFormat="1" applyFont="1" applyFill="1" applyBorder="1" applyAlignment="1">
      <alignment horizontal="right" vertical="center"/>
    </xf>
    <xf numFmtId="0" fontId="12" fillId="0" borderId="0" xfId="484" applyFont="1" applyFill="1" applyBorder="1" applyAlignment="1">
      <alignment horizontal="right" vertical="center"/>
    </xf>
    <xf numFmtId="0" fontId="12" fillId="0" borderId="0" xfId="484" applyFont="1" applyFill="1" applyAlignment="1">
      <alignment horizontal="right" vertical="center"/>
    </xf>
    <xf numFmtId="0" fontId="12" fillId="0" borderId="0" xfId="484" applyFont="1" applyFill="1" applyAlignment="1">
      <alignment horizontal="center" vertical="center"/>
    </xf>
    <xf numFmtId="0" fontId="8" fillId="0" borderId="0" xfId="478" applyFont="1" applyFill="1" applyAlignment="1">
      <alignment vertical="center"/>
      <protection/>
    </xf>
    <xf numFmtId="0" fontId="8" fillId="0" borderId="0" xfId="478" applyFont="1" applyFill="1" applyBorder="1" applyAlignment="1">
      <alignment vertical="center"/>
      <protection/>
    </xf>
    <xf numFmtId="0" fontId="8" fillId="0" borderId="0" xfId="478" applyFont="1" applyFill="1" applyBorder="1" applyAlignment="1">
      <alignment horizontal="right" vertical="center"/>
      <protection/>
    </xf>
    <xf numFmtId="0" fontId="10" fillId="0" borderId="0" xfId="478" applyFont="1" applyFill="1" applyAlignment="1">
      <alignment horizontal="centerContinuous" vertical="center"/>
      <protection/>
    </xf>
    <xf numFmtId="0" fontId="10" fillId="0" borderId="0" xfId="478" applyFont="1" applyFill="1" applyBorder="1" applyAlignment="1">
      <alignment horizontal="centerContinuous" vertical="center"/>
      <protection/>
    </xf>
    <xf numFmtId="0" fontId="10" fillId="0" borderId="0" xfId="478" applyFont="1" applyFill="1" applyBorder="1" applyAlignment="1">
      <alignment vertical="center"/>
      <protection/>
    </xf>
    <xf numFmtId="0" fontId="8" fillId="0" borderId="0" xfId="476" applyFont="1" applyFill="1" applyAlignment="1">
      <alignment vertical="center"/>
    </xf>
    <xf numFmtId="0" fontId="8" fillId="0" borderId="0" xfId="476" applyFont="1" applyFill="1" applyAlignment="1">
      <alignment horizontal="center" vertical="center"/>
    </xf>
    <xf numFmtId="0" fontId="8" fillId="0" borderId="0" xfId="476" applyFont="1" applyFill="1" applyBorder="1" applyAlignment="1">
      <alignment vertical="center"/>
    </xf>
    <xf numFmtId="0" fontId="8" fillId="0" borderId="0" xfId="476" applyFont="1" applyFill="1" applyBorder="1" applyAlignment="1">
      <alignment horizontal="right" vertical="center"/>
    </xf>
    <xf numFmtId="0" fontId="8" fillId="0" borderId="0" xfId="476" applyFont="1" applyFill="1" applyBorder="1" applyAlignment="1">
      <alignment horizontal="center" vertical="center"/>
    </xf>
    <xf numFmtId="0" fontId="8" fillId="0" borderId="0" xfId="476" applyFont="1" applyFill="1" applyAlignment="1">
      <alignment horizontal="centerContinuous" vertical="center"/>
    </xf>
    <xf numFmtId="0" fontId="8" fillId="0" borderId="0" xfId="476" applyFont="1" applyFill="1" applyBorder="1" applyAlignment="1">
      <alignment horizontal="centerContinuous" vertical="center"/>
    </xf>
    <xf numFmtId="0" fontId="8" fillId="0" borderId="0" xfId="475" applyFont="1" applyFill="1" applyAlignment="1">
      <alignment vertical="center"/>
    </xf>
    <xf numFmtId="0" fontId="56" fillId="0" borderId="0" xfId="475" applyFont="1" applyFill="1" applyAlignment="1">
      <alignment horizontal="center" vertical="center"/>
    </xf>
    <xf numFmtId="0" fontId="56" fillId="0" borderId="0" xfId="475" applyFont="1" applyFill="1" applyAlignment="1">
      <alignment horizontal="centerContinuous" vertical="center"/>
    </xf>
    <xf numFmtId="0" fontId="56" fillId="0" borderId="0" xfId="475" applyFont="1" applyFill="1" applyAlignment="1">
      <alignment vertical="center"/>
    </xf>
    <xf numFmtId="0" fontId="8" fillId="0" borderId="0" xfId="473" applyFont="1" applyFill="1" applyAlignment="1">
      <alignment vertical="center"/>
    </xf>
    <xf numFmtId="0" fontId="8" fillId="0" borderId="0" xfId="473" applyFont="1" applyFill="1" applyBorder="1" applyAlignment="1">
      <alignment vertical="center"/>
    </xf>
    <xf numFmtId="0" fontId="8" fillId="0" borderId="0" xfId="473" applyFont="1" applyFill="1" applyBorder="1" applyAlignment="1">
      <alignment horizontal="left" vertical="center"/>
    </xf>
    <xf numFmtId="0" fontId="8" fillId="0" borderId="0" xfId="473" applyFont="1" applyFill="1" applyBorder="1" applyAlignment="1">
      <alignment horizontal="right" vertical="center"/>
    </xf>
    <xf numFmtId="0" fontId="8" fillId="0" borderId="0" xfId="473" applyFont="1" applyFill="1" applyAlignment="1">
      <alignment horizontal="center" vertical="center"/>
    </xf>
    <xf numFmtId="0" fontId="8" fillId="0" borderId="0" xfId="473" applyFont="1" applyFill="1" applyBorder="1" applyAlignment="1">
      <alignment horizontal="center" vertical="center"/>
    </xf>
    <xf numFmtId="0" fontId="8" fillId="0" borderId="0" xfId="473" applyFont="1" applyFill="1" applyBorder="1" applyAlignment="1">
      <alignment horizontal="centerContinuous" vertical="center"/>
    </xf>
    <xf numFmtId="0" fontId="8" fillId="0" borderId="0" xfId="473" applyFont="1" applyFill="1" applyAlignment="1">
      <alignment horizontal="centerContinuous" vertical="center"/>
    </xf>
    <xf numFmtId="0" fontId="10" fillId="0" borderId="0" xfId="473" applyFont="1" applyFill="1" applyBorder="1" applyAlignment="1">
      <alignment horizontal="centerContinuous" vertical="center"/>
    </xf>
    <xf numFmtId="0" fontId="10" fillId="0" borderId="0" xfId="473" applyFont="1" applyFill="1" applyBorder="1" applyAlignment="1">
      <alignment vertical="center"/>
    </xf>
    <xf numFmtId="3" fontId="8" fillId="0" borderId="0" xfId="473" applyNumberFormat="1" applyFont="1" applyFill="1" applyBorder="1" applyAlignment="1">
      <alignment vertical="center"/>
    </xf>
    <xf numFmtId="0" fontId="8" fillId="0" borderId="0" xfId="473" applyFont="1" applyFill="1" applyAlignment="1">
      <alignment horizontal="right" vertical="center"/>
    </xf>
    <xf numFmtId="3" fontId="8" fillId="0" borderId="0" xfId="473" applyNumberFormat="1" applyFont="1" applyFill="1" applyAlignment="1">
      <alignment vertical="center"/>
    </xf>
    <xf numFmtId="0" fontId="12" fillId="0" borderId="0" xfId="473" applyFont="1" applyFill="1" applyAlignment="1">
      <alignment horizontal="right" vertical="center"/>
    </xf>
    <xf numFmtId="0" fontId="12" fillId="0" borderId="0" xfId="473" applyFont="1" applyFill="1" applyAlignment="1">
      <alignment vertical="center"/>
    </xf>
    <xf numFmtId="0" fontId="12" fillId="0" borderId="0" xfId="473" applyFont="1" applyFill="1" applyBorder="1" applyAlignment="1">
      <alignment horizontal="right" vertical="center"/>
    </xf>
    <xf numFmtId="0" fontId="12" fillId="0" borderId="0" xfId="473" applyFont="1" applyFill="1" applyBorder="1" applyAlignment="1">
      <alignment vertical="center"/>
    </xf>
    <xf numFmtId="3" fontId="12" fillId="0" borderId="0" xfId="473" applyNumberFormat="1" applyFont="1" applyFill="1" applyBorder="1" applyAlignment="1">
      <alignment vertical="center"/>
    </xf>
    <xf numFmtId="3" fontId="12" fillId="0" borderId="0" xfId="473" applyNumberFormat="1" applyFont="1" applyFill="1" applyAlignment="1">
      <alignment vertical="center"/>
    </xf>
    <xf numFmtId="0" fontId="12" fillId="0" borderId="0" xfId="473" applyFont="1" applyFill="1" applyBorder="1" applyAlignment="1">
      <alignment horizontal="left" vertical="center"/>
    </xf>
    <xf numFmtId="0" fontId="8" fillId="0" borderId="0" xfId="471" applyFont="1" applyFill="1" applyAlignment="1">
      <alignment vertical="center"/>
    </xf>
    <xf numFmtId="0" fontId="8" fillId="0" borderId="0" xfId="471" applyFont="1" applyFill="1" applyBorder="1" applyAlignment="1">
      <alignment vertical="center"/>
    </xf>
    <xf numFmtId="0" fontId="8" fillId="0" borderId="0" xfId="471" applyFont="1" applyFill="1" applyBorder="1" applyAlignment="1">
      <alignment horizontal="right" vertical="center"/>
    </xf>
    <xf numFmtId="0" fontId="8" fillId="0" borderId="0" xfId="471" applyFont="1" applyFill="1" applyAlignment="1">
      <alignment horizontal="centerContinuous" vertical="center"/>
    </xf>
    <xf numFmtId="0" fontId="8" fillId="0" borderId="0" xfId="471" applyFont="1" applyFill="1" applyBorder="1" applyAlignment="1">
      <alignment horizontal="centerContinuous" vertical="center"/>
    </xf>
    <xf numFmtId="0" fontId="53" fillId="0" borderId="0" xfId="471" applyFont="1" applyFill="1" applyAlignment="1">
      <alignment vertical="center"/>
    </xf>
    <xf numFmtId="0" fontId="53" fillId="0" borderId="0" xfId="471" applyFont="1" applyFill="1" applyAlignment="1">
      <alignment horizontal="right" vertical="center"/>
    </xf>
    <xf numFmtId="0" fontId="53" fillId="0" borderId="0" xfId="471" applyFont="1" applyFill="1" applyBorder="1" applyAlignment="1">
      <alignment horizontal="right" vertical="center"/>
    </xf>
    <xf numFmtId="0" fontId="53" fillId="0" borderId="0" xfId="471" applyFont="1" applyFill="1" applyBorder="1" applyAlignment="1">
      <alignment vertical="center"/>
    </xf>
    <xf numFmtId="3" fontId="53" fillId="0" borderId="0" xfId="471" applyNumberFormat="1" applyFont="1" applyFill="1" applyAlignment="1">
      <alignment vertical="center"/>
    </xf>
    <xf numFmtId="3" fontId="53" fillId="0" borderId="0" xfId="471" applyNumberFormat="1" applyFont="1" applyFill="1" applyBorder="1" applyAlignment="1">
      <alignment vertical="center"/>
    </xf>
    <xf numFmtId="41" fontId="53" fillId="0" borderId="0" xfId="471" applyNumberFormat="1" applyFont="1" applyFill="1" applyAlignment="1">
      <alignment vertical="center"/>
    </xf>
    <xf numFmtId="41" fontId="53" fillId="0" borderId="0" xfId="471" applyNumberFormat="1" applyFont="1" applyFill="1" applyBorder="1" applyAlignment="1">
      <alignment vertical="center"/>
    </xf>
    <xf numFmtId="0" fontId="6" fillId="0" borderId="0" xfId="477" applyFont="1" applyFill="1" applyAlignment="1">
      <alignment/>
    </xf>
    <xf numFmtId="0" fontId="10" fillId="0" borderId="0" xfId="477" applyFont="1" applyFill="1" applyAlignment="1">
      <alignment horizontal="centerContinuous" vertical="center"/>
    </xf>
    <xf numFmtId="0" fontId="10" fillId="0" borderId="0" xfId="477" applyFont="1" applyFill="1" applyAlignment="1">
      <alignment/>
    </xf>
    <xf numFmtId="0" fontId="12" fillId="0" borderId="0" xfId="477" applyFont="1" applyFill="1" applyAlignment="1">
      <alignment/>
    </xf>
    <xf numFmtId="41" fontId="8" fillId="0" borderId="0" xfId="477" applyNumberFormat="1" applyFont="1" applyFill="1" applyAlignment="1">
      <alignment/>
    </xf>
    <xf numFmtId="49" fontId="8" fillId="0" borderId="0" xfId="477" applyNumberFormat="1" applyFont="1" applyFill="1" applyAlignment="1" applyProtection="1">
      <alignment horizontal="center" vertical="center"/>
      <protection/>
    </xf>
    <xf numFmtId="49" fontId="8" fillId="0" borderId="0" xfId="477" applyNumberFormat="1" applyFont="1" applyFill="1" applyAlignment="1" applyProtection="1">
      <alignment vertical="center"/>
      <protection/>
    </xf>
    <xf numFmtId="49" fontId="8" fillId="0" borderId="0" xfId="477" applyNumberFormat="1" applyFont="1" applyFill="1" applyBorder="1" applyAlignment="1" applyProtection="1">
      <alignment vertical="center"/>
      <protection/>
    </xf>
    <xf numFmtId="0" fontId="8" fillId="0" borderId="0" xfId="477" applyFont="1" applyFill="1" applyBorder="1" applyAlignment="1" applyProtection="1">
      <alignment vertical="center"/>
      <protection/>
    </xf>
    <xf numFmtId="0" fontId="8" fillId="0" borderId="0" xfId="477" applyFont="1" applyFill="1" applyBorder="1" applyAlignment="1" applyProtection="1">
      <alignment horizontal="right" vertical="center"/>
      <protection/>
    </xf>
    <xf numFmtId="0" fontId="8" fillId="0" borderId="0" xfId="477" applyFont="1" applyFill="1" applyAlignment="1" applyProtection="1">
      <alignment horizontal="center" vertical="center"/>
      <protection/>
    </xf>
    <xf numFmtId="0" fontId="8" fillId="0" borderId="0" xfId="477" applyFont="1" applyFill="1" applyAlignment="1" applyProtection="1">
      <alignment vertical="center"/>
      <protection/>
    </xf>
    <xf numFmtId="0" fontId="52" fillId="0" borderId="0" xfId="477" applyFont="1" applyFill="1" applyBorder="1" applyAlignment="1" applyProtection="1">
      <alignment horizontal="centerContinuous" vertical="center"/>
      <protection/>
    </xf>
    <xf numFmtId="0" fontId="52" fillId="0" borderId="0" xfId="477" applyFont="1" applyFill="1" applyBorder="1" applyAlignment="1" applyProtection="1">
      <alignment vertical="center"/>
      <protection/>
    </xf>
    <xf numFmtId="0" fontId="8" fillId="0" borderId="0" xfId="477" applyFont="1" applyFill="1" applyBorder="1" applyAlignment="1" applyProtection="1">
      <alignment horizontal="center" vertical="center"/>
      <protection/>
    </xf>
    <xf numFmtId="0" fontId="8" fillId="0" borderId="0" xfId="477" applyFont="1" applyFill="1" applyAlignment="1" applyProtection="1">
      <alignment horizontal="centerContinuous" vertical="center"/>
      <protection/>
    </xf>
    <xf numFmtId="0" fontId="8" fillId="0" borderId="0" xfId="477" applyFont="1" applyFill="1" applyBorder="1" applyAlignment="1" applyProtection="1">
      <alignment horizontal="centerContinuous" vertical="center"/>
      <protection/>
    </xf>
    <xf numFmtId="0" fontId="57" fillId="0" borderId="0" xfId="488" applyFont="1" applyFill="1" applyBorder="1" applyAlignment="1">
      <alignment vertical="center"/>
      <protection/>
    </xf>
    <xf numFmtId="0" fontId="54" fillId="0" borderId="0" xfId="488" applyFont="1" applyFill="1" applyBorder="1" applyAlignment="1">
      <alignment vertical="center"/>
      <protection/>
    </xf>
    <xf numFmtId="49" fontId="54" fillId="0" borderId="0" xfId="488" applyNumberFormat="1" applyFont="1" applyFill="1" applyBorder="1" applyAlignment="1">
      <alignment vertical="center"/>
      <protection/>
    </xf>
    <xf numFmtId="0" fontId="54" fillId="0" borderId="0" xfId="488" applyFont="1" applyFill="1" applyBorder="1" applyAlignment="1" applyProtection="1">
      <alignment vertical="center"/>
      <protection locked="0"/>
    </xf>
    <xf numFmtId="41" fontId="54" fillId="0" borderId="0" xfId="0" applyNumberFormat="1" applyFont="1" applyFill="1" applyBorder="1" applyAlignment="1" applyProtection="1">
      <alignment horizontal="right" vertical="center"/>
      <protection locked="0"/>
    </xf>
    <xf numFmtId="0" fontId="54" fillId="0" borderId="0" xfId="477" applyFont="1" applyFill="1" applyBorder="1" applyAlignment="1" applyProtection="1">
      <alignment vertical="center"/>
      <protection/>
    </xf>
    <xf numFmtId="49" fontId="54" fillId="0" borderId="0" xfId="477" applyNumberFormat="1" applyFont="1" applyFill="1" applyBorder="1" applyAlignment="1" applyProtection="1">
      <alignment horizontal="center" vertical="center"/>
      <protection/>
    </xf>
    <xf numFmtId="0" fontId="54" fillId="0" borderId="0" xfId="477" applyFont="1" applyFill="1" applyBorder="1" applyAlignment="1" applyProtection="1">
      <alignment vertical="center"/>
      <protection locked="0"/>
    </xf>
    <xf numFmtId="41" fontId="54" fillId="0" borderId="0" xfId="477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 applyProtection="1">
      <alignment vertical="center"/>
      <protection locked="0"/>
    </xf>
    <xf numFmtId="0" fontId="54" fillId="0" borderId="0" xfId="477" applyFont="1" applyFill="1" applyBorder="1" applyAlignment="1" applyProtection="1">
      <alignment vertical="center" shrinkToFit="1"/>
      <protection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7" fillId="0" borderId="0" xfId="477" applyFont="1" applyFill="1" applyAlignment="1">
      <alignment horizontal="centerContinuous" vertical="center"/>
    </xf>
    <xf numFmtId="0" fontId="57" fillId="0" borderId="0" xfId="477" applyFont="1" applyFill="1" applyAlignment="1">
      <alignment/>
    </xf>
    <xf numFmtId="0" fontId="54" fillId="0" borderId="0" xfId="477" applyFont="1" applyFill="1" applyBorder="1" applyAlignment="1">
      <alignment/>
    </xf>
    <xf numFmtId="0" fontId="54" fillId="0" borderId="0" xfId="477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49" fontId="54" fillId="0" borderId="0" xfId="488" applyNumberFormat="1" applyFont="1" applyFill="1" applyAlignment="1">
      <alignment vertical="center"/>
      <protection/>
    </xf>
    <xf numFmtId="49" fontId="54" fillId="0" borderId="0" xfId="488" applyNumberFormat="1" applyFont="1" applyFill="1" applyBorder="1" applyAlignment="1">
      <alignment horizontal="left" vertical="center"/>
      <protection/>
    </xf>
    <xf numFmtId="0" fontId="57" fillId="0" borderId="0" xfId="471" applyFont="1" applyFill="1" applyAlignment="1">
      <alignment horizontal="centerContinuous" vertical="center"/>
    </xf>
    <xf numFmtId="0" fontId="57" fillId="0" borderId="0" xfId="471" applyFont="1" applyFill="1" applyBorder="1" applyAlignment="1">
      <alignment horizontal="centerContinuous" vertical="center"/>
    </xf>
    <xf numFmtId="0" fontId="57" fillId="0" borderId="0" xfId="471" applyFont="1" applyFill="1" applyBorder="1" applyAlignment="1">
      <alignment vertical="center"/>
    </xf>
    <xf numFmtId="0" fontId="54" fillId="0" borderId="0" xfId="471" applyFont="1" applyFill="1" applyBorder="1" applyAlignment="1">
      <alignment vertical="center"/>
    </xf>
    <xf numFmtId="49" fontId="54" fillId="0" borderId="0" xfId="471" applyNumberFormat="1" applyFont="1" applyFill="1" applyBorder="1" applyAlignment="1">
      <alignment vertical="center" shrinkToFit="1"/>
    </xf>
    <xf numFmtId="41" fontId="54" fillId="0" borderId="0" xfId="472" applyNumberFormat="1" applyFont="1" applyFill="1" applyBorder="1" applyAlignment="1" applyProtection="1">
      <alignment horizontal="right" vertical="center"/>
      <protection locked="0"/>
    </xf>
    <xf numFmtId="0" fontId="54" fillId="0" borderId="0" xfId="471" applyFont="1" applyFill="1" applyBorder="1" applyAlignment="1" applyProtection="1">
      <alignment vertical="center"/>
      <protection locked="0"/>
    </xf>
    <xf numFmtId="0" fontId="54" fillId="0" borderId="19" xfId="471" applyFont="1" applyFill="1" applyBorder="1" applyAlignment="1" applyProtection="1">
      <alignment horizontal="center" vertical="center"/>
      <protection locked="0"/>
    </xf>
    <xf numFmtId="0" fontId="54" fillId="0" borderId="2" xfId="471" applyFont="1" applyFill="1" applyBorder="1" applyAlignment="1" applyProtection="1">
      <alignment horizontal="right" vertical="center"/>
      <protection locked="0"/>
    </xf>
    <xf numFmtId="41" fontId="54" fillId="0" borderId="0" xfId="471" applyNumberFormat="1" applyFont="1" applyFill="1" applyBorder="1" applyAlignment="1">
      <alignment horizontal="right" vertical="center"/>
    </xf>
    <xf numFmtId="41" fontId="54" fillId="0" borderId="0" xfId="471" applyNumberFormat="1" applyFont="1" applyFill="1" applyBorder="1" applyAlignment="1">
      <alignment vertical="center"/>
    </xf>
    <xf numFmtId="0" fontId="54" fillId="0" borderId="0" xfId="471" applyFont="1" applyFill="1" applyBorder="1" applyAlignment="1">
      <alignment horizontal="right" vertical="center"/>
    </xf>
    <xf numFmtId="3" fontId="54" fillId="0" borderId="0" xfId="471" applyNumberFormat="1" applyFont="1" applyFill="1" applyBorder="1" applyAlignment="1">
      <alignment horizontal="right" vertical="center"/>
    </xf>
    <xf numFmtId="3" fontId="54" fillId="0" borderId="0" xfId="471" applyNumberFormat="1" applyFont="1" applyFill="1" applyBorder="1" applyAlignment="1">
      <alignment vertical="center"/>
    </xf>
    <xf numFmtId="0" fontId="54" fillId="0" borderId="0" xfId="471" applyFont="1" applyFill="1" applyAlignment="1">
      <alignment horizontal="right" vertical="center"/>
    </xf>
    <xf numFmtId="0" fontId="54" fillId="0" borderId="0" xfId="471" applyFont="1" applyFill="1" applyAlignment="1">
      <alignment vertical="center"/>
    </xf>
    <xf numFmtId="3" fontId="54" fillId="0" borderId="0" xfId="471" applyNumberFormat="1" applyFont="1" applyFill="1" applyAlignment="1">
      <alignment horizontal="right" vertical="center"/>
    </xf>
    <xf numFmtId="0" fontId="54" fillId="0" borderId="0" xfId="483" applyFont="1" applyFill="1" applyBorder="1" applyAlignment="1">
      <alignment vertical="center"/>
      <protection/>
    </xf>
    <xf numFmtId="49" fontId="54" fillId="0" borderId="0" xfId="489" applyNumberFormat="1" applyFont="1" applyFill="1" applyAlignment="1">
      <alignment vertical="center"/>
      <protection/>
    </xf>
    <xf numFmtId="0" fontId="54" fillId="0" borderId="0" xfId="473" applyFont="1" applyFill="1" applyBorder="1" applyAlignment="1">
      <alignment horizontal="left" vertical="center"/>
    </xf>
    <xf numFmtId="0" fontId="57" fillId="0" borderId="0" xfId="473" applyFont="1" applyFill="1" applyBorder="1" applyAlignment="1">
      <alignment vertical="center"/>
    </xf>
    <xf numFmtId="0" fontId="54" fillId="0" borderId="0" xfId="473" applyFont="1" applyFill="1" applyBorder="1" applyAlignment="1">
      <alignment vertical="center"/>
    </xf>
    <xf numFmtId="0" fontId="54" fillId="0" borderId="20" xfId="473" applyFont="1" applyFill="1" applyBorder="1" applyAlignment="1">
      <alignment horizontal="centerContinuous" vertical="center"/>
    </xf>
    <xf numFmtId="0" fontId="54" fillId="0" borderId="0" xfId="473" applyFont="1" applyFill="1" applyBorder="1" applyAlignment="1">
      <alignment horizontal="centerContinuous" vertical="center"/>
    </xf>
    <xf numFmtId="0" fontId="54" fillId="0" borderId="19" xfId="473" applyFont="1" applyFill="1" applyBorder="1" applyAlignment="1">
      <alignment horizontal="centerContinuous" vertical="center"/>
    </xf>
    <xf numFmtId="0" fontId="54" fillId="0" borderId="2" xfId="473" applyFont="1" applyFill="1" applyBorder="1" applyAlignment="1">
      <alignment horizontal="centerContinuous" vertical="center"/>
    </xf>
    <xf numFmtId="0" fontId="54" fillId="0" borderId="4" xfId="473" applyFont="1" applyFill="1" applyBorder="1" applyAlignment="1">
      <alignment horizontal="centerContinuous" vertical="center"/>
    </xf>
    <xf numFmtId="0" fontId="54" fillId="0" borderId="21" xfId="473" applyFont="1" applyFill="1" applyBorder="1" applyAlignment="1">
      <alignment horizontal="centerContinuous" vertical="center"/>
    </xf>
    <xf numFmtId="0" fontId="54" fillId="0" borderId="22" xfId="473" applyFont="1" applyFill="1" applyBorder="1" applyAlignment="1">
      <alignment horizontal="centerContinuous" vertical="center"/>
    </xf>
    <xf numFmtId="0" fontId="54" fillId="0" borderId="19" xfId="473" applyFont="1" applyFill="1" applyBorder="1" applyAlignment="1">
      <alignment horizontal="center" vertical="center"/>
    </xf>
    <xf numFmtId="0" fontId="54" fillId="0" borderId="23" xfId="473" applyFont="1" applyFill="1" applyBorder="1" applyAlignment="1">
      <alignment horizontal="centerContinuous" vertical="center"/>
    </xf>
    <xf numFmtId="0" fontId="54" fillId="0" borderId="24" xfId="473" applyFont="1" applyFill="1" applyBorder="1" applyAlignment="1">
      <alignment horizontal="centerContinuous" vertical="center"/>
    </xf>
    <xf numFmtId="0" fontId="54" fillId="0" borderId="25" xfId="473" applyFont="1" applyFill="1" applyBorder="1" applyAlignment="1">
      <alignment horizontal="centerContinuous" vertical="center"/>
    </xf>
    <xf numFmtId="0" fontId="54" fillId="0" borderId="26" xfId="473" applyFont="1" applyFill="1" applyBorder="1" applyAlignment="1">
      <alignment horizontal="centerContinuous" vertical="center" shrinkToFit="1"/>
    </xf>
    <xf numFmtId="0" fontId="54" fillId="0" borderId="23" xfId="473" applyFont="1" applyFill="1" applyBorder="1" applyAlignment="1">
      <alignment horizontal="centerContinuous" vertical="center" shrinkToFit="1"/>
    </xf>
    <xf numFmtId="0" fontId="54" fillId="0" borderId="21" xfId="473" applyFont="1" applyFill="1" applyBorder="1" applyAlignment="1">
      <alignment horizontal="center" vertical="center"/>
    </xf>
    <xf numFmtId="0" fontId="54" fillId="0" borderId="27" xfId="473" applyFont="1" applyFill="1" applyBorder="1" applyAlignment="1">
      <alignment horizontal="centerContinuous" vertical="center"/>
    </xf>
    <xf numFmtId="0" fontId="54" fillId="0" borderId="21" xfId="473" applyFont="1" applyFill="1" applyBorder="1" applyAlignment="1">
      <alignment horizontal="centerContinuous" vertical="center" shrinkToFit="1"/>
    </xf>
    <xf numFmtId="0" fontId="54" fillId="0" borderId="22" xfId="473" applyFont="1" applyFill="1" applyBorder="1" applyAlignment="1">
      <alignment horizontal="centerContinuous" vertical="center" shrinkToFit="1"/>
    </xf>
    <xf numFmtId="0" fontId="54" fillId="0" borderId="28" xfId="473" applyFont="1" applyFill="1" applyBorder="1" applyAlignment="1">
      <alignment horizontal="centerContinuous" vertical="center"/>
    </xf>
    <xf numFmtId="0" fontId="54" fillId="0" borderId="24" xfId="473" applyFont="1" applyFill="1" applyBorder="1" applyAlignment="1">
      <alignment horizontal="center" vertical="center"/>
    </xf>
    <xf numFmtId="0" fontId="54" fillId="0" borderId="27" xfId="473" applyFont="1" applyFill="1" applyBorder="1" applyAlignment="1">
      <alignment horizontal="center" vertical="center"/>
    </xf>
    <xf numFmtId="41" fontId="54" fillId="0" borderId="0" xfId="473" applyNumberFormat="1" applyFont="1" applyFill="1" applyBorder="1" applyAlignment="1" applyProtection="1">
      <alignment vertical="center"/>
      <protection locked="0"/>
    </xf>
    <xf numFmtId="0" fontId="54" fillId="0" borderId="19" xfId="473" applyFont="1" applyFill="1" applyBorder="1" applyAlignment="1" applyProtection="1">
      <alignment horizontal="center" vertical="center"/>
      <protection locked="0"/>
    </xf>
    <xf numFmtId="188" fontId="54" fillId="0" borderId="0" xfId="473" applyNumberFormat="1" applyFont="1" applyFill="1" applyBorder="1" applyAlignment="1" applyProtection="1">
      <alignment vertical="center"/>
      <protection locked="0"/>
    </xf>
    <xf numFmtId="0" fontId="54" fillId="0" borderId="2" xfId="473" applyFont="1" applyFill="1" applyBorder="1" applyAlignment="1" applyProtection="1">
      <alignment horizontal="right" vertical="center" shrinkToFit="1"/>
      <protection locked="0"/>
    </xf>
    <xf numFmtId="41" fontId="54" fillId="0" borderId="0" xfId="473" applyNumberFormat="1" applyFont="1" applyFill="1" applyBorder="1" applyAlignment="1">
      <alignment vertical="center"/>
    </xf>
    <xf numFmtId="0" fontId="60" fillId="0" borderId="2" xfId="473" applyFont="1" applyFill="1" applyBorder="1" applyAlignment="1" applyProtection="1">
      <alignment horizontal="right" vertical="center" shrinkToFit="1"/>
      <protection locked="0"/>
    </xf>
    <xf numFmtId="0" fontId="54" fillId="0" borderId="0" xfId="473" applyFont="1" applyFill="1" applyBorder="1" applyAlignment="1" applyProtection="1">
      <alignment vertical="center"/>
      <protection locked="0"/>
    </xf>
    <xf numFmtId="0" fontId="6" fillId="0" borderId="0" xfId="431" applyNumberFormat="1" applyFont="1" applyFill="1" applyAlignment="1">
      <alignment vertical="center"/>
      <protection/>
    </xf>
    <xf numFmtId="0" fontId="6" fillId="0" borderId="0" xfId="431" applyFont="1" applyFill="1" applyAlignment="1">
      <alignment vertical="center"/>
      <protection/>
    </xf>
    <xf numFmtId="0" fontId="6" fillId="0" borderId="0" xfId="431" applyFont="1" applyFill="1" applyBorder="1" applyAlignment="1">
      <alignment horizontal="left" vertical="center"/>
      <protection/>
    </xf>
    <xf numFmtId="0" fontId="6" fillId="0" borderId="0" xfId="431" applyFont="1" applyFill="1" applyBorder="1" applyAlignment="1">
      <alignment vertical="center"/>
      <protection/>
    </xf>
    <xf numFmtId="0" fontId="8" fillId="0" borderId="0" xfId="431" applyNumberFormat="1" applyFont="1" applyFill="1" applyAlignment="1">
      <alignment vertical="center"/>
      <protection/>
    </xf>
    <xf numFmtId="0" fontId="8" fillId="0" borderId="0" xfId="431" applyFont="1" applyFill="1" applyAlignment="1">
      <alignment vertical="center"/>
      <protection/>
    </xf>
    <xf numFmtId="0" fontId="8" fillId="0" borderId="0" xfId="431" applyFont="1" applyFill="1" applyBorder="1" applyAlignment="1">
      <alignment horizontal="left" vertical="center"/>
      <protection/>
    </xf>
    <xf numFmtId="0" fontId="8" fillId="0" borderId="0" xfId="431" applyFont="1" applyFill="1" applyBorder="1" applyAlignment="1">
      <alignment vertical="center"/>
      <protection/>
    </xf>
    <xf numFmtId="0" fontId="10" fillId="0" borderId="0" xfId="431" applyFont="1" applyFill="1" applyBorder="1" applyAlignment="1">
      <alignment horizontal="centerContinuous" vertical="center"/>
      <protection/>
    </xf>
    <xf numFmtId="0" fontId="10" fillId="0" borderId="0" xfId="431" applyNumberFormat="1" applyFont="1" applyFill="1" applyAlignment="1">
      <alignment horizontal="centerContinuous" vertical="center"/>
      <protection/>
    </xf>
    <xf numFmtId="0" fontId="10" fillId="0" borderId="0" xfId="431" applyFont="1" applyFill="1" applyAlignment="1">
      <alignment horizontal="centerContinuous" vertical="center"/>
      <protection/>
    </xf>
    <xf numFmtId="0" fontId="10" fillId="0" borderId="0" xfId="431" applyFont="1" applyFill="1" applyBorder="1" applyAlignment="1">
      <alignment vertical="center"/>
      <protection/>
    </xf>
    <xf numFmtId="0" fontId="54" fillId="0" borderId="0" xfId="431" applyNumberFormat="1" applyFont="1" applyFill="1" applyBorder="1" applyAlignment="1">
      <alignment vertical="center"/>
      <protection/>
    </xf>
    <xf numFmtId="0" fontId="54" fillId="0" borderId="0" xfId="431" applyFont="1" applyFill="1" applyBorder="1" applyAlignment="1">
      <alignment vertical="center"/>
      <protection/>
    </xf>
    <xf numFmtId="0" fontId="54" fillId="0" borderId="0" xfId="431" applyFont="1" applyFill="1" applyBorder="1" applyAlignment="1">
      <alignment horizontal="left" vertical="center"/>
      <protection/>
    </xf>
    <xf numFmtId="0" fontId="54" fillId="0" borderId="0" xfId="431" applyFont="1" applyFill="1" applyBorder="1" applyAlignment="1">
      <alignment horizontal="right" vertical="center"/>
      <protection/>
    </xf>
    <xf numFmtId="0" fontId="54" fillId="0" borderId="0" xfId="431" applyFont="1" applyFill="1" applyBorder="1" applyAlignment="1">
      <alignment vertical="center" shrinkToFit="1"/>
      <protection/>
    </xf>
    <xf numFmtId="0" fontId="60" fillId="0" borderId="0" xfId="431" applyFont="1" applyFill="1" applyBorder="1" applyAlignment="1">
      <alignment vertical="center" shrinkToFit="1"/>
      <protection/>
    </xf>
    <xf numFmtId="0" fontId="12" fillId="0" borderId="0" xfId="431" applyFont="1" applyFill="1" applyBorder="1" applyAlignment="1">
      <alignment vertical="center"/>
      <protection/>
    </xf>
    <xf numFmtId="0" fontId="12" fillId="0" borderId="0" xfId="431" applyNumberFormat="1" applyFont="1" applyFill="1" applyAlignment="1">
      <alignment vertical="center"/>
      <protection/>
    </xf>
    <xf numFmtId="0" fontId="12" fillId="0" borderId="0" xfId="431" applyFont="1" applyFill="1" applyAlignment="1">
      <alignment vertical="center"/>
      <protection/>
    </xf>
    <xf numFmtId="0" fontId="12" fillId="0" borderId="0" xfId="431" applyFont="1" applyFill="1" applyBorder="1" applyAlignment="1">
      <alignment horizontal="left" vertical="center"/>
      <protection/>
    </xf>
    <xf numFmtId="0" fontId="57" fillId="0" borderId="0" xfId="431" applyFont="1" applyFill="1" applyBorder="1" applyAlignment="1">
      <alignment vertical="center"/>
      <protection/>
    </xf>
    <xf numFmtId="0" fontId="54" fillId="0" borderId="0" xfId="431" applyFont="1" applyFill="1" applyAlignment="1">
      <alignment vertical="center"/>
      <protection/>
    </xf>
    <xf numFmtId="43" fontId="53" fillId="0" borderId="0" xfId="431" applyNumberFormat="1" applyFont="1" applyFill="1" applyAlignment="1">
      <alignment vertical="center"/>
      <protection/>
    </xf>
    <xf numFmtId="0" fontId="57" fillId="0" borderId="0" xfId="475" applyFont="1" applyFill="1" applyAlignment="1">
      <alignment horizontal="centerContinuous" vertical="center"/>
    </xf>
    <xf numFmtId="0" fontId="57" fillId="0" borderId="0" xfId="475" applyFont="1" applyFill="1" applyAlignment="1">
      <alignment vertical="center"/>
    </xf>
    <xf numFmtId="0" fontId="54" fillId="0" borderId="0" xfId="475" applyFont="1" applyFill="1" applyAlignment="1">
      <alignment vertical="center"/>
    </xf>
    <xf numFmtId="0" fontId="54" fillId="0" borderId="19" xfId="475" applyFont="1" applyFill="1" applyBorder="1" applyAlignment="1">
      <alignment horizontal="center" vertical="center"/>
    </xf>
    <xf numFmtId="41" fontId="54" fillId="0" borderId="0" xfId="475" applyNumberFormat="1" applyFont="1" applyFill="1" applyBorder="1" applyAlignment="1" applyProtection="1">
      <alignment vertical="center"/>
      <protection locked="0"/>
    </xf>
    <xf numFmtId="41" fontId="54" fillId="0" borderId="0" xfId="475" applyNumberFormat="1" applyFont="1" applyFill="1" applyBorder="1" applyAlignment="1" applyProtection="1">
      <alignment horizontal="right" vertical="center"/>
      <protection locked="0"/>
    </xf>
    <xf numFmtId="41" fontId="54" fillId="0" borderId="0" xfId="475" applyNumberFormat="1" applyFont="1" applyFill="1" applyBorder="1" applyAlignment="1">
      <alignment horizontal="right" vertical="center"/>
    </xf>
    <xf numFmtId="0" fontId="54" fillId="0" borderId="2" xfId="475" applyFont="1" applyFill="1" applyBorder="1" applyAlignment="1">
      <alignment horizontal="right" vertical="center" shrinkToFit="1"/>
    </xf>
    <xf numFmtId="0" fontId="54" fillId="0" borderId="0" xfId="474" applyFont="1" applyFill="1" applyAlignment="1" applyProtection="1">
      <alignment vertical="center"/>
      <protection/>
    </xf>
    <xf numFmtId="41" fontId="54" fillId="0" borderId="0" xfId="371" applyNumberFormat="1" applyFont="1" applyFill="1" applyBorder="1" applyAlignment="1" applyProtection="1">
      <alignment horizontal="left" vertical="center"/>
      <protection locked="0"/>
    </xf>
    <xf numFmtId="0" fontId="57" fillId="0" borderId="0" xfId="476" applyFont="1" applyFill="1" applyBorder="1" applyAlignment="1">
      <alignment vertical="center"/>
    </xf>
    <xf numFmtId="0" fontId="54" fillId="0" borderId="0" xfId="476" applyFont="1" applyFill="1" applyBorder="1" applyAlignment="1">
      <alignment vertical="center"/>
    </xf>
    <xf numFmtId="0" fontId="54" fillId="0" borderId="19" xfId="476" applyFont="1" applyFill="1" applyBorder="1" applyAlignment="1">
      <alignment horizontal="center" vertical="center"/>
    </xf>
    <xf numFmtId="41" fontId="54" fillId="0" borderId="0" xfId="358" applyFont="1" applyFill="1" applyBorder="1" applyAlignment="1">
      <alignment horizontal="right" vertical="center"/>
    </xf>
    <xf numFmtId="41" fontId="54" fillId="0" borderId="0" xfId="476" applyNumberFormat="1" applyFont="1" applyFill="1" applyBorder="1" applyAlignment="1" applyProtection="1">
      <alignment horizontal="right" vertical="center"/>
      <protection locked="0"/>
    </xf>
    <xf numFmtId="0" fontId="54" fillId="0" borderId="2" xfId="476" applyFont="1" applyFill="1" applyBorder="1" applyAlignment="1">
      <alignment horizontal="right" vertical="center" shrinkToFit="1"/>
    </xf>
    <xf numFmtId="41" fontId="54" fillId="0" borderId="0" xfId="476" applyNumberFormat="1" applyFont="1" applyFill="1" applyBorder="1" applyAlignment="1" applyProtection="1">
      <alignment horizontal="center" vertical="center"/>
      <protection locked="0"/>
    </xf>
    <xf numFmtId="41" fontId="54" fillId="0" borderId="0" xfId="476" applyNumberFormat="1" applyFont="1" applyFill="1" applyBorder="1" applyAlignment="1">
      <alignment horizontal="right" vertical="center"/>
    </xf>
    <xf numFmtId="41" fontId="54" fillId="0" borderId="0" xfId="476" applyNumberFormat="1" applyFont="1" applyFill="1" applyBorder="1" applyAlignment="1">
      <alignment horizontal="center" vertical="center"/>
    </xf>
    <xf numFmtId="0" fontId="57" fillId="0" borderId="0" xfId="490" applyFont="1" applyFill="1" applyBorder="1" applyAlignment="1">
      <alignment vertical="center"/>
    </xf>
    <xf numFmtId="0" fontId="54" fillId="0" borderId="0" xfId="490" applyFont="1" applyFill="1" applyBorder="1" applyAlignment="1">
      <alignment vertical="center"/>
    </xf>
    <xf numFmtId="0" fontId="54" fillId="0" borderId="19" xfId="490" applyFont="1" applyFill="1" applyBorder="1" applyAlignment="1">
      <alignment horizontal="center" vertical="center"/>
    </xf>
    <xf numFmtId="0" fontId="54" fillId="0" borderId="28" xfId="490" applyFont="1" applyFill="1" applyBorder="1" applyAlignment="1">
      <alignment horizontal="center" vertical="center"/>
    </xf>
    <xf numFmtId="0" fontId="54" fillId="0" borderId="24" xfId="490" applyFont="1" applyFill="1" applyBorder="1" applyAlignment="1">
      <alignment horizontal="center" vertical="center"/>
    </xf>
    <xf numFmtId="0" fontId="54" fillId="0" borderId="28" xfId="490" applyFont="1" applyFill="1" applyBorder="1" applyAlignment="1">
      <alignment horizontal="centerContinuous" vertical="center"/>
    </xf>
    <xf numFmtId="0" fontId="54" fillId="0" borderId="27" xfId="490" applyFont="1" applyFill="1" applyBorder="1" applyAlignment="1">
      <alignment horizontal="centerContinuous" vertical="center"/>
    </xf>
    <xf numFmtId="0" fontId="54" fillId="0" borderId="22" xfId="490" applyFont="1" applyFill="1" applyBorder="1" applyAlignment="1">
      <alignment horizontal="center" vertical="center"/>
    </xf>
    <xf numFmtId="0" fontId="54" fillId="0" borderId="23" xfId="490" applyFont="1" applyFill="1" applyBorder="1" applyAlignment="1">
      <alignment horizontal="center" vertical="center"/>
    </xf>
    <xf numFmtId="0" fontId="54" fillId="0" borderId="0" xfId="490" applyFont="1" applyFill="1" applyBorder="1" applyAlignment="1">
      <alignment horizontal="centerContinuous" vertical="center"/>
    </xf>
    <xf numFmtId="0" fontId="54" fillId="0" borderId="0" xfId="490" applyFont="1" applyFill="1" applyBorder="1" applyAlignment="1">
      <alignment horizontal="center" vertical="center"/>
    </xf>
    <xf numFmtId="0" fontId="54" fillId="0" borderId="19" xfId="490" applyFont="1" applyFill="1" applyBorder="1" applyAlignment="1">
      <alignment horizontal="centerContinuous" vertical="center"/>
    </xf>
    <xf numFmtId="0" fontId="54" fillId="0" borderId="0" xfId="490" applyFont="1" applyFill="1" applyBorder="1" applyAlignment="1">
      <alignment horizontal="left" vertical="center"/>
    </xf>
    <xf numFmtId="0" fontId="54" fillId="0" borderId="19" xfId="490" applyFont="1" applyFill="1" applyBorder="1" applyAlignment="1" quotePrefix="1">
      <alignment horizontal="center" vertical="center"/>
    </xf>
    <xf numFmtId="4" fontId="54" fillId="0" borderId="0" xfId="490" applyNumberFormat="1" applyFont="1" applyFill="1" applyBorder="1" applyAlignment="1">
      <alignment horizontal="right" vertical="center"/>
    </xf>
    <xf numFmtId="176" fontId="54" fillId="0" borderId="0" xfId="490" applyNumberFormat="1" applyFont="1" applyFill="1" applyBorder="1" applyAlignment="1">
      <alignment horizontal="right" vertical="center"/>
    </xf>
    <xf numFmtId="0" fontId="54" fillId="0" borderId="2" xfId="490" applyFont="1" applyFill="1" applyBorder="1" applyAlignment="1" quotePrefix="1">
      <alignment horizontal="center" vertical="center"/>
    </xf>
    <xf numFmtId="3" fontId="54" fillId="0" borderId="0" xfId="490" applyNumberFormat="1" applyFont="1" applyFill="1" applyBorder="1" applyAlignment="1">
      <alignment horizontal="right" vertical="center"/>
    </xf>
    <xf numFmtId="4" fontId="54" fillId="0" borderId="0" xfId="490" applyNumberFormat="1" applyFont="1" applyFill="1" applyBorder="1" applyAlignment="1" applyProtection="1">
      <alignment horizontal="right" vertical="center"/>
      <protection locked="0"/>
    </xf>
    <xf numFmtId="191" fontId="54" fillId="0" borderId="0" xfId="490" applyNumberFormat="1" applyFont="1" applyFill="1" applyBorder="1" applyAlignment="1" applyProtection="1">
      <alignment horizontal="right" vertical="center"/>
      <protection locked="0"/>
    </xf>
    <xf numFmtId="0" fontId="54" fillId="0" borderId="2" xfId="490" applyNumberFormat="1" applyFont="1" applyFill="1" applyBorder="1" applyAlignment="1">
      <alignment horizontal="center" vertical="center" wrapText="1"/>
    </xf>
    <xf numFmtId="0" fontId="54" fillId="0" borderId="2" xfId="490" applyFont="1" applyFill="1" applyBorder="1" applyAlignment="1">
      <alignment horizontal="center" vertical="center" shrinkToFit="1"/>
    </xf>
    <xf numFmtId="0" fontId="57" fillId="0" borderId="0" xfId="478" applyFont="1" applyFill="1" applyBorder="1" applyAlignment="1">
      <alignment horizontal="centerContinuous" vertical="center"/>
      <protection/>
    </xf>
    <xf numFmtId="0" fontId="57" fillId="0" borderId="0" xfId="478" applyFont="1" applyFill="1" applyAlignment="1">
      <alignment horizontal="centerContinuous" vertical="center"/>
      <protection/>
    </xf>
    <xf numFmtId="0" fontId="57" fillId="0" borderId="0" xfId="478" applyFont="1" applyFill="1" applyBorder="1" applyAlignment="1">
      <alignment vertical="center"/>
      <protection/>
    </xf>
    <xf numFmtId="0" fontId="54" fillId="0" borderId="0" xfId="478" applyFont="1" applyFill="1" applyBorder="1" applyAlignment="1">
      <alignment vertical="center"/>
      <protection/>
    </xf>
    <xf numFmtId="0" fontId="54" fillId="0" borderId="28" xfId="478" applyFont="1" applyFill="1" applyBorder="1" applyAlignment="1">
      <alignment horizontal="centerContinuous" vertical="center"/>
      <protection/>
    </xf>
    <xf numFmtId="0" fontId="54" fillId="0" borderId="24" xfId="478" applyFont="1" applyFill="1" applyBorder="1" applyAlignment="1">
      <alignment horizontal="centerContinuous" vertical="center"/>
      <protection/>
    </xf>
    <xf numFmtId="0" fontId="54" fillId="0" borderId="28" xfId="478" applyFont="1" applyFill="1" applyBorder="1" applyAlignment="1">
      <alignment horizontal="left" vertical="center"/>
      <protection/>
    </xf>
    <xf numFmtId="0" fontId="54" fillId="0" borderId="2" xfId="478" applyFont="1" applyFill="1" applyBorder="1" applyAlignment="1">
      <alignment horizontal="centerContinuous" vertical="center"/>
      <protection/>
    </xf>
    <xf numFmtId="0" fontId="54" fillId="0" borderId="27" xfId="478" applyFont="1" applyFill="1" applyBorder="1" applyAlignment="1">
      <alignment horizontal="centerContinuous" vertical="center"/>
      <protection/>
    </xf>
    <xf numFmtId="1" fontId="54" fillId="0" borderId="19" xfId="478" applyNumberFormat="1" applyFont="1" applyFill="1" applyBorder="1" applyAlignment="1" quotePrefix="1">
      <alignment horizontal="center" vertical="center"/>
      <protection/>
    </xf>
    <xf numFmtId="41" fontId="54" fillId="0" borderId="0" xfId="479" applyNumberFormat="1" applyFont="1" applyFill="1" applyBorder="1" applyAlignment="1" applyProtection="1">
      <alignment horizontal="right" vertical="center"/>
      <protection locked="0"/>
    </xf>
    <xf numFmtId="0" fontId="54" fillId="0" borderId="2" xfId="478" applyFont="1" applyFill="1" applyBorder="1" applyAlignment="1" quotePrefix="1">
      <alignment horizontal="center" vertical="center"/>
      <protection/>
    </xf>
    <xf numFmtId="0" fontId="8" fillId="0" borderId="2" xfId="431" applyNumberFormat="1" applyFont="1" applyFill="1" applyBorder="1" applyAlignment="1">
      <alignment horizontal="right" vertical="center" shrinkToFit="1"/>
      <protection/>
    </xf>
    <xf numFmtId="0" fontId="54" fillId="0" borderId="0" xfId="484" applyFont="1" applyFill="1" applyBorder="1" applyAlignment="1">
      <alignment vertical="center" shrinkToFit="1"/>
    </xf>
    <xf numFmtId="0" fontId="60" fillId="0" borderId="0" xfId="484" applyFont="1" applyFill="1" applyBorder="1" applyAlignment="1">
      <alignment vertical="center" shrinkToFit="1"/>
    </xf>
    <xf numFmtId="0" fontId="54" fillId="0" borderId="29" xfId="484" applyFont="1" applyFill="1" applyBorder="1" applyAlignment="1">
      <alignment horizontal="center" vertical="center"/>
    </xf>
    <xf numFmtId="0" fontId="54" fillId="0" borderId="6" xfId="484" applyFont="1" applyFill="1" applyBorder="1" applyAlignment="1">
      <alignment vertical="center"/>
    </xf>
    <xf numFmtId="0" fontId="54" fillId="0" borderId="6" xfId="484" applyFont="1" applyFill="1" applyBorder="1" applyAlignment="1">
      <alignment horizontal="right" vertical="center"/>
    </xf>
    <xf numFmtId="183" fontId="54" fillId="0" borderId="6" xfId="484" applyNumberFormat="1" applyFont="1" applyFill="1" applyBorder="1" applyAlignment="1">
      <alignment vertical="center"/>
    </xf>
    <xf numFmtId="0" fontId="54" fillId="0" borderId="30" xfId="484" applyFont="1" applyFill="1" applyBorder="1" applyAlignment="1">
      <alignment horizontal="right" vertical="center"/>
    </xf>
    <xf numFmtId="0" fontId="54" fillId="0" borderId="0" xfId="484" applyFont="1" applyFill="1" applyBorder="1" applyAlignment="1">
      <alignment vertical="center"/>
    </xf>
    <xf numFmtId="0" fontId="54" fillId="0" borderId="0" xfId="484" applyFont="1" applyFill="1" applyBorder="1" applyAlignment="1">
      <alignment horizontal="right" vertical="center"/>
    </xf>
    <xf numFmtId="41" fontId="54" fillId="0" borderId="0" xfId="484" applyNumberFormat="1" applyFont="1" applyFill="1" applyAlignment="1">
      <alignment vertical="center"/>
    </xf>
    <xf numFmtId="3" fontId="61" fillId="0" borderId="0" xfId="482" applyNumberFormat="1" applyFont="1" applyFill="1">
      <alignment vertical="center"/>
      <protection/>
    </xf>
    <xf numFmtId="3" fontId="54" fillId="0" borderId="0" xfId="482" applyNumberFormat="1" applyFont="1" applyFill="1" applyAlignment="1">
      <alignment horizontal="right" vertical="center"/>
      <protection/>
    </xf>
    <xf numFmtId="3" fontId="54" fillId="0" borderId="0" xfId="0" applyNumberFormat="1" applyFont="1" applyFill="1" applyBorder="1" applyAlignment="1">
      <alignment vertical="center"/>
    </xf>
    <xf numFmtId="0" fontId="6" fillId="0" borderId="0" xfId="435" applyFont="1" applyFill="1" applyAlignment="1">
      <alignment vertical="center"/>
    </xf>
    <xf numFmtId="0" fontId="6" fillId="0" borderId="0" xfId="435" applyFont="1" applyFill="1" applyBorder="1" applyAlignment="1">
      <alignment vertical="center"/>
    </xf>
    <xf numFmtId="0" fontId="6" fillId="0" borderId="0" xfId="435" applyFont="1" applyFill="1" applyBorder="1" applyAlignment="1">
      <alignment vertical="center" shrinkToFit="1"/>
    </xf>
    <xf numFmtId="0" fontId="8" fillId="0" borderId="0" xfId="435" applyFont="1" applyFill="1" applyAlignment="1">
      <alignment vertical="center"/>
    </xf>
    <xf numFmtId="0" fontId="8" fillId="0" borderId="0" xfId="435" applyFont="1" applyFill="1" applyBorder="1" applyAlignment="1">
      <alignment vertical="center"/>
    </xf>
    <xf numFmtId="0" fontId="8" fillId="0" borderId="0" xfId="435" applyFont="1" applyFill="1" applyBorder="1" applyAlignment="1">
      <alignment vertical="center" shrinkToFit="1"/>
    </xf>
    <xf numFmtId="0" fontId="8" fillId="0" borderId="0" xfId="435" applyFont="1" applyFill="1" applyAlignment="1">
      <alignment horizontal="centerContinuous" vertical="center"/>
    </xf>
    <xf numFmtId="0" fontId="8" fillId="0" borderId="0" xfId="435" applyFont="1" applyFill="1" applyBorder="1" applyAlignment="1">
      <alignment horizontal="centerContinuous" vertical="center"/>
    </xf>
    <xf numFmtId="0" fontId="8" fillId="0" borderId="0" xfId="435" applyFont="1" applyFill="1" applyBorder="1" applyAlignment="1">
      <alignment horizontal="centerContinuous" vertical="center" shrinkToFit="1"/>
    </xf>
    <xf numFmtId="0" fontId="54" fillId="0" borderId="0" xfId="435" applyFont="1" applyFill="1" applyBorder="1" applyAlignment="1">
      <alignment vertical="center"/>
    </xf>
    <xf numFmtId="0" fontId="54" fillId="0" borderId="0" xfId="435" applyFont="1" applyFill="1" applyBorder="1" applyAlignment="1">
      <alignment vertical="center" shrinkToFit="1"/>
    </xf>
    <xf numFmtId="0" fontId="54" fillId="0" borderId="0" xfId="435" applyFont="1" applyFill="1" applyBorder="1" applyAlignment="1">
      <alignment horizontal="right" vertical="center"/>
    </xf>
    <xf numFmtId="0" fontId="54" fillId="0" borderId="29" xfId="435" applyFont="1" applyFill="1" applyBorder="1" applyAlignment="1">
      <alignment vertical="center" shrinkToFit="1"/>
    </xf>
    <xf numFmtId="41" fontId="54" fillId="0" borderId="6" xfId="435" applyNumberFormat="1" applyFont="1" applyFill="1" applyBorder="1" applyAlignment="1">
      <alignment vertical="center" shrinkToFit="1"/>
    </xf>
    <xf numFmtId="0" fontId="54" fillId="0" borderId="6" xfId="435" applyFont="1" applyFill="1" applyBorder="1" applyAlignment="1">
      <alignment vertical="center" shrinkToFit="1"/>
    </xf>
    <xf numFmtId="0" fontId="54" fillId="0" borderId="30" xfId="435" applyFont="1" applyFill="1" applyBorder="1" applyAlignment="1">
      <alignment vertical="center" shrinkToFit="1"/>
    </xf>
    <xf numFmtId="41" fontId="54" fillId="0" borderId="0" xfId="435" applyNumberFormat="1" applyFont="1" applyFill="1" applyBorder="1" applyAlignment="1">
      <alignment vertical="center" shrinkToFit="1"/>
    </xf>
    <xf numFmtId="0" fontId="12" fillId="0" borderId="0" xfId="435" applyFont="1" applyFill="1" applyAlignment="1">
      <alignment vertical="center"/>
    </xf>
    <xf numFmtId="0" fontId="12" fillId="0" borderId="0" xfId="435" applyFont="1" applyFill="1" applyBorder="1" applyAlignment="1">
      <alignment vertical="center"/>
    </xf>
    <xf numFmtId="0" fontId="12" fillId="0" borderId="0" xfId="435" applyFont="1" applyFill="1" applyBorder="1" applyAlignment="1">
      <alignment vertical="center" shrinkToFit="1"/>
    </xf>
    <xf numFmtId="0" fontId="57" fillId="0" borderId="0" xfId="480" applyFont="1" applyFill="1" applyBorder="1" applyAlignment="1">
      <alignment vertical="center"/>
    </xf>
    <xf numFmtId="1" fontId="57" fillId="0" borderId="0" xfId="481" applyNumberFormat="1" applyFont="1" applyFill="1" applyAlignment="1">
      <alignment horizontal="centerContinuous" vertical="center"/>
    </xf>
    <xf numFmtId="0" fontId="57" fillId="0" borderId="0" xfId="481" applyFont="1" applyFill="1" applyAlignment="1">
      <alignment horizontal="centerContinuous" vertical="center"/>
    </xf>
    <xf numFmtId="1" fontId="57" fillId="0" borderId="0" xfId="481" applyNumberFormat="1" applyFont="1" applyFill="1" applyBorder="1" applyAlignment="1">
      <alignment horizontal="centerContinuous" vertical="center"/>
    </xf>
    <xf numFmtId="1" fontId="57" fillId="0" borderId="0" xfId="481" applyNumberFormat="1" applyFont="1" applyFill="1" applyBorder="1" applyAlignment="1">
      <alignment vertical="center"/>
    </xf>
    <xf numFmtId="0" fontId="54" fillId="0" borderId="0" xfId="490" applyFont="1" applyFill="1" applyBorder="1" applyAlignment="1">
      <alignment horizontal="right" vertical="center"/>
    </xf>
    <xf numFmtId="0" fontId="54" fillId="0" borderId="0" xfId="490" applyFont="1" applyFill="1" applyAlignment="1">
      <alignment vertical="center"/>
    </xf>
    <xf numFmtId="0" fontId="54" fillId="0" borderId="0" xfId="490" applyFont="1" applyFill="1" applyAlignment="1">
      <alignment horizontal="right" vertical="center"/>
    </xf>
    <xf numFmtId="0" fontId="54" fillId="0" borderId="0" xfId="486" applyFont="1" applyFill="1" applyBorder="1" applyAlignment="1">
      <alignment horizontal="right" vertical="center"/>
    </xf>
    <xf numFmtId="41" fontId="54" fillId="0" borderId="0" xfId="372" applyNumberFormat="1" applyFont="1" applyFill="1" applyBorder="1" applyAlignment="1" applyProtection="1">
      <alignment horizontal="right" vertical="center"/>
      <protection locked="0"/>
    </xf>
    <xf numFmtId="41" fontId="54" fillId="0" borderId="0" xfId="0" applyNumberFormat="1" applyFont="1" applyFill="1" applyBorder="1" applyAlignment="1" applyProtection="1">
      <alignment horizontal="center" vertical="center"/>
      <protection locked="0"/>
    </xf>
    <xf numFmtId="41" fontId="54" fillId="0" borderId="0" xfId="358" applyNumberFormat="1" applyFont="1" applyFill="1" applyBorder="1" applyAlignment="1" applyProtection="1">
      <alignment horizontal="right" vertical="center"/>
      <protection locked="0"/>
    </xf>
    <xf numFmtId="41" fontId="54" fillId="0" borderId="0" xfId="411" applyNumberFormat="1" applyFont="1" applyFill="1" applyBorder="1" applyAlignment="1" applyProtection="1">
      <alignment horizontal="right" vertical="center"/>
      <protection locked="0"/>
    </xf>
    <xf numFmtId="0" fontId="61" fillId="0" borderId="0" xfId="430" applyFont="1" applyFill="1">
      <alignment vertical="center"/>
      <protection/>
    </xf>
    <xf numFmtId="0" fontId="54" fillId="0" borderId="0" xfId="430" applyFont="1" applyFill="1">
      <alignment vertical="center"/>
      <protection/>
    </xf>
    <xf numFmtId="0" fontId="8" fillId="0" borderId="0" xfId="430" applyFont="1" applyFill="1" applyBorder="1" applyAlignment="1">
      <alignment horizontal="center" vertical="center" wrapText="1"/>
      <protection/>
    </xf>
    <xf numFmtId="0" fontId="8" fillId="0" borderId="0" xfId="430" applyFont="1" applyFill="1" applyBorder="1" applyAlignment="1">
      <alignment horizontal="center" vertical="center"/>
      <protection/>
    </xf>
    <xf numFmtId="0" fontId="8" fillId="0" borderId="0" xfId="483" applyFont="1" applyFill="1" applyAlignment="1">
      <alignment horizontal="left" vertical="center"/>
      <protection/>
    </xf>
    <xf numFmtId="0" fontId="8" fillId="0" borderId="0" xfId="485" applyFont="1" applyFill="1" applyAlignment="1">
      <alignment vertical="center"/>
      <protection/>
    </xf>
    <xf numFmtId="0" fontId="57" fillId="0" borderId="0" xfId="483" applyFont="1" applyFill="1" applyBorder="1" applyAlignment="1">
      <alignment horizontal="centerContinuous" vertical="center" wrapText="1"/>
      <protection/>
    </xf>
    <xf numFmtId="0" fontId="57" fillId="0" borderId="0" xfId="485" applyFont="1" applyFill="1" applyAlignment="1">
      <alignment horizontal="centerContinuous" vertical="center"/>
      <protection/>
    </xf>
    <xf numFmtId="0" fontId="57" fillId="0" borderId="0" xfId="483" applyFont="1" applyFill="1" applyBorder="1" applyAlignment="1">
      <alignment horizontal="centerContinuous" vertical="center"/>
      <protection/>
    </xf>
    <xf numFmtId="0" fontId="57" fillId="0" borderId="0" xfId="483" applyFont="1" applyFill="1" applyBorder="1" applyAlignment="1">
      <alignment vertical="center"/>
      <protection/>
    </xf>
    <xf numFmtId="0" fontId="10" fillId="0" borderId="0" xfId="483" applyFont="1" applyFill="1" applyBorder="1" applyAlignment="1">
      <alignment horizontal="centerContinuous" vertical="center"/>
      <protection/>
    </xf>
    <xf numFmtId="0" fontId="10" fillId="0" borderId="0" xfId="485" applyFont="1" applyFill="1" applyAlignment="1">
      <alignment horizontal="centerContinuous" vertical="center"/>
      <protection/>
    </xf>
    <xf numFmtId="0" fontId="10" fillId="0" borderId="0" xfId="483" applyFont="1" applyFill="1" applyBorder="1" applyAlignment="1">
      <alignment vertical="center"/>
      <protection/>
    </xf>
    <xf numFmtId="0" fontId="54" fillId="0" borderId="0" xfId="485" applyFont="1" applyFill="1" applyBorder="1" applyAlignment="1">
      <alignment vertical="center"/>
      <protection/>
    </xf>
    <xf numFmtId="0" fontId="60" fillId="0" borderId="0" xfId="483" applyFont="1" applyFill="1" applyBorder="1" applyAlignment="1">
      <alignment vertical="center"/>
      <protection/>
    </xf>
    <xf numFmtId="0" fontId="54" fillId="0" borderId="0" xfId="485" applyFont="1" applyFill="1" applyBorder="1" applyAlignment="1">
      <alignment horizontal="right" vertical="center"/>
      <protection/>
    </xf>
    <xf numFmtId="0" fontId="54" fillId="0" borderId="0" xfId="485" applyFont="1" applyFill="1" applyBorder="1" applyAlignment="1">
      <alignment horizontal="center" vertical="center"/>
      <protection/>
    </xf>
    <xf numFmtId="0" fontId="54" fillId="0" borderId="31" xfId="483" applyFont="1" applyFill="1" applyBorder="1" applyAlignment="1">
      <alignment vertical="center"/>
      <protection/>
    </xf>
    <xf numFmtId="0" fontId="54" fillId="0" borderId="31" xfId="485" applyFont="1" applyFill="1" applyBorder="1" applyAlignment="1">
      <alignment horizontal="right" vertical="center"/>
      <protection/>
    </xf>
    <xf numFmtId="0" fontId="54" fillId="0" borderId="0" xfId="485" applyFont="1" applyFill="1" applyAlignment="1">
      <alignment vertical="center"/>
      <protection/>
    </xf>
    <xf numFmtId="0" fontId="12" fillId="0" borderId="0" xfId="485" applyFont="1" applyFill="1" applyAlignment="1">
      <alignment vertical="center"/>
      <protection/>
    </xf>
    <xf numFmtId="0" fontId="8" fillId="0" borderId="0" xfId="483" applyFont="1" applyFill="1" applyAlignment="1">
      <alignment vertical="center"/>
      <protection/>
    </xf>
    <xf numFmtId="3" fontId="8" fillId="0" borderId="0" xfId="485" applyNumberFormat="1" applyFont="1" applyFill="1" applyAlignment="1">
      <alignment vertical="center"/>
      <protection/>
    </xf>
    <xf numFmtId="0" fontId="8" fillId="0" borderId="31" xfId="483" applyFont="1" applyFill="1" applyBorder="1" applyAlignment="1">
      <alignment vertical="center"/>
      <protection/>
    </xf>
    <xf numFmtId="0" fontId="8" fillId="0" borderId="31" xfId="485" applyFont="1" applyFill="1" applyBorder="1" applyAlignment="1">
      <alignment horizontal="right" vertical="center"/>
      <protection/>
    </xf>
    <xf numFmtId="0" fontId="8" fillId="0" borderId="32" xfId="485" applyFont="1" applyFill="1" applyBorder="1" applyAlignment="1">
      <alignment horizontal="right" vertical="center"/>
      <protection/>
    </xf>
    <xf numFmtId="0" fontId="8" fillId="0" borderId="32" xfId="485" applyFont="1" applyFill="1" applyBorder="1" applyAlignment="1">
      <alignment vertical="center"/>
      <protection/>
    </xf>
    <xf numFmtId="0" fontId="6" fillId="0" borderId="0" xfId="484" applyFont="1" applyFill="1" applyAlignment="1">
      <alignment vertical="center"/>
    </xf>
    <xf numFmtId="0" fontId="6" fillId="0" borderId="0" xfId="484" applyFont="1" applyFill="1" applyBorder="1" applyAlignment="1">
      <alignment vertical="center"/>
    </xf>
    <xf numFmtId="0" fontId="10" fillId="0" borderId="0" xfId="484" applyFont="1" applyFill="1" applyAlignment="1">
      <alignment horizontal="center" vertical="center"/>
    </xf>
    <xf numFmtId="0" fontId="10" fillId="0" borderId="0" xfId="484" applyFont="1" applyFill="1" applyAlignment="1">
      <alignment horizontal="centerContinuous" vertical="center"/>
    </xf>
    <xf numFmtId="0" fontId="10" fillId="0" borderId="0" xfId="484" applyFont="1" applyFill="1" applyBorder="1" applyAlignment="1">
      <alignment horizontal="centerContinuous" vertical="center"/>
    </xf>
    <xf numFmtId="0" fontId="10" fillId="0" borderId="0" xfId="484" applyFont="1" applyFill="1" applyBorder="1" applyAlignment="1">
      <alignment horizontal="center" vertical="center"/>
    </xf>
    <xf numFmtId="0" fontId="10" fillId="0" borderId="0" xfId="484" applyFont="1" applyFill="1" applyBorder="1" applyAlignment="1">
      <alignment vertical="center"/>
    </xf>
    <xf numFmtId="0" fontId="54" fillId="0" borderId="0" xfId="483" applyFont="1" applyFill="1" applyAlignment="1">
      <alignment vertical="center"/>
      <protection/>
    </xf>
    <xf numFmtId="0" fontId="54" fillId="0" borderId="19" xfId="431" applyNumberFormat="1" applyFont="1" applyFill="1" applyBorder="1" applyAlignment="1" quotePrefix="1">
      <alignment horizontal="center" vertical="center"/>
      <protection/>
    </xf>
    <xf numFmtId="41" fontId="54" fillId="0" borderId="0" xfId="431" applyNumberFormat="1" applyFont="1" applyFill="1" applyBorder="1" applyAlignment="1" applyProtection="1">
      <alignment vertical="center"/>
      <protection locked="0"/>
    </xf>
    <xf numFmtId="0" fontId="54" fillId="0" borderId="2" xfId="431" applyNumberFormat="1" applyFont="1" applyFill="1" applyBorder="1" applyAlignment="1" quotePrefix="1">
      <alignment horizontal="center" vertical="center" shrinkToFit="1"/>
      <protection/>
    </xf>
    <xf numFmtId="41" fontId="54" fillId="0" borderId="0" xfId="431" applyNumberFormat="1" applyFont="1" applyFill="1" applyBorder="1" applyAlignment="1">
      <alignment horizontal="center" vertical="center"/>
      <protection/>
    </xf>
    <xf numFmtId="186" fontId="54" fillId="0" borderId="0" xfId="431" applyNumberFormat="1" applyFont="1" applyFill="1" applyBorder="1" applyAlignment="1" applyProtection="1">
      <alignment vertical="center"/>
      <protection locked="0"/>
    </xf>
    <xf numFmtId="0" fontId="54" fillId="0" borderId="2" xfId="431" applyNumberFormat="1" applyFont="1" applyFill="1" applyBorder="1" applyAlignment="1" applyProtection="1" quotePrefix="1">
      <alignment horizontal="center" vertical="center" shrinkToFit="1"/>
      <protection locked="0"/>
    </xf>
    <xf numFmtId="0" fontId="60" fillId="0" borderId="0" xfId="430" applyFont="1" applyFill="1">
      <alignment vertical="center"/>
      <protection/>
    </xf>
    <xf numFmtId="0" fontId="54" fillId="0" borderId="29" xfId="477" applyFont="1" applyFill="1" applyBorder="1" applyAlignment="1">
      <alignment horizontal="center" vertical="center"/>
    </xf>
    <xf numFmtId="41" fontId="54" fillId="0" borderId="6" xfId="477" applyNumberFormat="1" applyFont="1" applyFill="1" applyBorder="1" applyAlignment="1" applyProtection="1">
      <alignment horizontal="right" vertical="center"/>
      <protection locked="0"/>
    </xf>
    <xf numFmtId="41" fontId="54" fillId="0" borderId="29" xfId="477" applyNumberFormat="1" applyFont="1" applyFill="1" applyBorder="1" applyAlignment="1" applyProtection="1">
      <alignment horizontal="right" vertical="center"/>
      <protection locked="0"/>
    </xf>
    <xf numFmtId="0" fontId="54" fillId="0" borderId="30" xfId="0" applyNumberFormat="1" applyFont="1" applyFill="1" applyBorder="1" applyAlignment="1">
      <alignment horizontal="right" vertical="center" shrinkToFit="1"/>
    </xf>
    <xf numFmtId="49" fontId="54" fillId="0" borderId="0" xfId="477" applyNumberFormat="1" applyFont="1" applyFill="1" applyBorder="1" applyAlignment="1" applyProtection="1">
      <alignment vertical="center"/>
      <protection/>
    </xf>
    <xf numFmtId="0" fontId="54" fillId="0" borderId="0" xfId="477" applyFont="1" applyFill="1" applyBorder="1" applyAlignment="1" applyProtection="1">
      <alignment horizontal="right" vertical="center"/>
      <protection/>
    </xf>
    <xf numFmtId="0" fontId="54" fillId="0" borderId="0" xfId="477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8" fillId="0" borderId="29" xfId="488" applyFont="1" applyFill="1" applyBorder="1" applyAlignment="1">
      <alignment vertical="center"/>
      <protection/>
    </xf>
    <xf numFmtId="0" fontId="8" fillId="0" borderId="6" xfId="488" applyFont="1" applyFill="1" applyBorder="1" applyAlignment="1">
      <alignment vertical="center"/>
      <protection/>
    </xf>
    <xf numFmtId="41" fontId="8" fillId="0" borderId="6" xfId="488" applyNumberFormat="1" applyFont="1" applyFill="1" applyBorder="1" applyAlignment="1">
      <alignment vertical="center"/>
      <protection/>
    </xf>
    <xf numFmtId="0" fontId="8" fillId="0" borderId="30" xfId="488" applyFont="1" applyFill="1" applyBorder="1" applyAlignment="1">
      <alignment vertical="center"/>
      <protection/>
    </xf>
    <xf numFmtId="0" fontId="54" fillId="0" borderId="29" xfId="471" applyFont="1" applyFill="1" applyBorder="1" applyAlignment="1">
      <alignment vertical="center"/>
    </xf>
    <xf numFmtId="41" fontId="54" fillId="0" borderId="6" xfId="471" applyNumberFormat="1" applyFont="1" applyFill="1" applyBorder="1" applyAlignment="1">
      <alignment horizontal="right" vertical="center"/>
    </xf>
    <xf numFmtId="41" fontId="54" fillId="0" borderId="6" xfId="471" applyNumberFormat="1" applyFont="1" applyFill="1" applyBorder="1" applyAlignment="1">
      <alignment vertical="center"/>
    </xf>
    <xf numFmtId="0" fontId="54" fillId="0" borderId="6" xfId="471" applyFont="1" applyFill="1" applyBorder="1" applyAlignment="1">
      <alignment horizontal="right" vertical="center"/>
    </xf>
    <xf numFmtId="0" fontId="54" fillId="0" borderId="6" xfId="471" applyFont="1" applyFill="1" applyBorder="1" applyAlignment="1">
      <alignment vertical="center"/>
    </xf>
    <xf numFmtId="3" fontId="54" fillId="0" borderId="6" xfId="471" applyNumberFormat="1" applyFont="1" applyFill="1" applyBorder="1" applyAlignment="1">
      <alignment horizontal="right" vertical="center"/>
    </xf>
    <xf numFmtId="3" fontId="54" fillId="0" borderId="6" xfId="471" applyNumberFormat="1" applyFont="1" applyFill="1" applyBorder="1" applyAlignment="1">
      <alignment vertical="center"/>
    </xf>
    <xf numFmtId="0" fontId="54" fillId="0" borderId="30" xfId="471" applyFont="1" applyFill="1" applyBorder="1" applyAlignment="1">
      <alignment vertical="center"/>
    </xf>
    <xf numFmtId="0" fontId="54" fillId="0" borderId="0" xfId="473" applyFont="1" applyFill="1" applyBorder="1" applyAlignment="1">
      <alignment horizontal="right" vertical="center"/>
    </xf>
    <xf numFmtId="0" fontId="54" fillId="0" borderId="33" xfId="473" applyFont="1" applyFill="1" applyBorder="1" applyAlignment="1">
      <alignment horizontal="centerContinuous" vertical="center"/>
    </xf>
    <xf numFmtId="0" fontId="54" fillId="0" borderId="34" xfId="473" applyFont="1" applyFill="1" applyBorder="1" applyAlignment="1">
      <alignment horizontal="centerContinuous" vertical="center"/>
    </xf>
    <xf numFmtId="0" fontId="54" fillId="0" borderId="35" xfId="473" applyFont="1" applyFill="1" applyBorder="1" applyAlignment="1">
      <alignment horizontal="centerContinuous" vertical="center"/>
    </xf>
    <xf numFmtId="0" fontId="54" fillId="0" borderId="36" xfId="473" applyFont="1" applyFill="1" applyBorder="1" applyAlignment="1">
      <alignment horizontal="centerContinuous" vertical="center"/>
    </xf>
    <xf numFmtId="0" fontId="54" fillId="0" borderId="37" xfId="473" applyFont="1" applyFill="1" applyBorder="1" applyAlignment="1">
      <alignment horizontal="centerContinuous" vertical="center"/>
    </xf>
    <xf numFmtId="0" fontId="54" fillId="0" borderId="38" xfId="473" applyFont="1" applyFill="1" applyBorder="1" applyAlignment="1">
      <alignment horizontal="centerContinuous" vertical="center"/>
    </xf>
    <xf numFmtId="188" fontId="54" fillId="0" borderId="0" xfId="0" applyNumberFormat="1" applyFont="1" applyFill="1" applyBorder="1" applyAlignment="1">
      <alignment vertical="center"/>
    </xf>
    <xf numFmtId="182" fontId="54" fillId="0" borderId="0" xfId="0" applyNumberFormat="1" applyFont="1" applyFill="1" applyBorder="1" applyAlignment="1">
      <alignment vertical="center"/>
    </xf>
    <xf numFmtId="188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4" fillId="0" borderId="29" xfId="473" applyFont="1" applyFill="1" applyBorder="1" applyAlignment="1">
      <alignment vertical="center"/>
    </xf>
    <xf numFmtId="0" fontId="54" fillId="0" borderId="6" xfId="473" applyFont="1" applyFill="1" applyBorder="1" applyAlignment="1">
      <alignment horizontal="right" vertical="center"/>
    </xf>
    <xf numFmtId="0" fontId="54" fillId="0" borderId="6" xfId="473" applyFont="1" applyFill="1" applyBorder="1" applyAlignment="1">
      <alignment vertical="center"/>
    </xf>
    <xf numFmtId="0" fontId="54" fillId="0" borderId="30" xfId="473" applyFont="1" applyFill="1" applyBorder="1" applyAlignment="1">
      <alignment vertical="center" shrinkToFit="1"/>
    </xf>
    <xf numFmtId="3" fontId="54" fillId="0" borderId="6" xfId="473" applyNumberFormat="1" applyFont="1" applyFill="1" applyBorder="1" applyAlignment="1">
      <alignment horizontal="right" vertical="center"/>
    </xf>
    <xf numFmtId="3" fontId="54" fillId="0" borderId="6" xfId="473" applyNumberFormat="1" applyFont="1" applyFill="1" applyBorder="1" applyAlignment="1">
      <alignment vertical="center"/>
    </xf>
    <xf numFmtId="3" fontId="60" fillId="0" borderId="6" xfId="473" applyNumberFormat="1" applyFont="1" applyFill="1" applyBorder="1" applyAlignment="1">
      <alignment vertical="center"/>
    </xf>
    <xf numFmtId="0" fontId="60" fillId="0" borderId="30" xfId="473" applyFont="1" applyFill="1" applyBorder="1" applyAlignment="1">
      <alignment vertical="center" shrinkToFit="1"/>
    </xf>
    <xf numFmtId="0" fontId="54" fillId="0" borderId="0" xfId="478" applyFont="1" applyFill="1" applyBorder="1" applyAlignment="1">
      <alignment horizontal="right" vertical="center"/>
      <protection/>
    </xf>
    <xf numFmtId="0" fontId="54" fillId="0" borderId="38" xfId="478" applyFont="1" applyFill="1" applyBorder="1" applyAlignment="1">
      <alignment horizontal="left" vertical="center"/>
      <protection/>
    </xf>
    <xf numFmtId="0" fontId="54" fillId="0" borderId="34" xfId="478" applyFont="1" applyFill="1" applyBorder="1" applyAlignment="1">
      <alignment horizontal="left" vertical="center"/>
      <protection/>
    </xf>
    <xf numFmtId="0" fontId="54" fillId="0" borderId="39" xfId="478" applyFont="1" applyFill="1" applyBorder="1" applyAlignment="1">
      <alignment horizontal="centerContinuous" vertical="center"/>
      <protection/>
    </xf>
    <xf numFmtId="0" fontId="54" fillId="0" borderId="40" xfId="478" applyFont="1" applyFill="1" applyBorder="1" applyAlignment="1">
      <alignment horizontal="centerContinuous" vertical="center" shrinkToFit="1"/>
      <protection/>
    </xf>
    <xf numFmtId="0" fontId="54" fillId="0" borderId="40" xfId="478" applyFont="1" applyFill="1" applyBorder="1" applyAlignment="1">
      <alignment horizontal="centerContinuous" vertical="center"/>
      <protection/>
    </xf>
    <xf numFmtId="3" fontId="8" fillId="0" borderId="0" xfId="490" applyNumberFormat="1" applyFont="1" applyFill="1" applyBorder="1" applyAlignment="1" applyProtection="1">
      <alignment horizontal="right" vertical="center"/>
      <protection locked="0"/>
    </xf>
    <xf numFmtId="0" fontId="8" fillId="0" borderId="29" xfId="490" applyFont="1" applyFill="1" applyBorder="1" applyAlignment="1">
      <alignment horizontal="center" vertical="center"/>
    </xf>
    <xf numFmtId="3" fontId="8" fillId="0" borderId="6" xfId="490" applyNumberFormat="1" applyFont="1" applyFill="1" applyBorder="1" applyAlignment="1" applyProtection="1">
      <alignment horizontal="right" vertical="center"/>
      <protection locked="0"/>
    </xf>
    <xf numFmtId="0" fontId="8" fillId="0" borderId="30" xfId="431" applyNumberFormat="1" applyFont="1" applyFill="1" applyBorder="1" applyAlignment="1">
      <alignment horizontal="right" vertical="center" shrinkToFit="1"/>
      <protection/>
    </xf>
    <xf numFmtId="1" fontId="8" fillId="0" borderId="0" xfId="481" applyNumberFormat="1" applyFont="1" applyFill="1" applyBorder="1" applyAlignment="1">
      <alignment horizontal="left" vertical="center"/>
    </xf>
    <xf numFmtId="0" fontId="8" fillId="0" borderId="0" xfId="481" applyFont="1" applyFill="1" applyBorder="1" applyAlignment="1">
      <alignment vertical="center"/>
    </xf>
    <xf numFmtId="1" fontId="8" fillId="0" borderId="0" xfId="481" applyNumberFormat="1" applyFont="1" applyFill="1" applyBorder="1" applyAlignment="1">
      <alignment horizontal="right" vertical="center"/>
    </xf>
    <xf numFmtId="0" fontId="8" fillId="0" borderId="0" xfId="481" applyFont="1" applyFill="1" applyBorder="1" applyAlignment="1">
      <alignment horizontal="right" vertical="center"/>
    </xf>
    <xf numFmtId="0" fontId="8" fillId="0" borderId="0" xfId="480" applyFont="1" applyFill="1" applyBorder="1" applyAlignment="1">
      <alignment horizontal="right" vertical="center"/>
    </xf>
    <xf numFmtId="0" fontId="8" fillId="0" borderId="29" xfId="480" applyFont="1" applyFill="1" applyBorder="1" applyAlignment="1">
      <alignment horizontal="center" vertical="center"/>
    </xf>
    <xf numFmtId="180" fontId="8" fillId="0" borderId="6" xfId="480" applyNumberFormat="1" applyFont="1" applyFill="1" applyBorder="1" applyAlignment="1">
      <alignment vertical="center"/>
    </xf>
    <xf numFmtId="3" fontId="8" fillId="0" borderId="6" xfId="480" applyNumberFormat="1" applyFont="1" applyFill="1" applyBorder="1" applyAlignment="1">
      <alignment vertical="center"/>
    </xf>
    <xf numFmtId="0" fontId="8" fillId="0" borderId="6" xfId="480" applyFont="1" applyFill="1" applyBorder="1" applyAlignment="1">
      <alignment vertical="center"/>
    </xf>
    <xf numFmtId="179" fontId="8" fillId="0" borderId="6" xfId="480" applyNumberFormat="1" applyFont="1" applyFill="1" applyBorder="1" applyAlignment="1">
      <alignment vertical="center"/>
    </xf>
    <xf numFmtId="1" fontId="8" fillId="0" borderId="6" xfId="480" applyNumberFormat="1" applyFont="1" applyFill="1" applyBorder="1" applyAlignment="1">
      <alignment vertical="center"/>
    </xf>
    <xf numFmtId="0" fontId="8" fillId="0" borderId="30" xfId="480" applyFont="1" applyFill="1" applyBorder="1" applyAlignment="1">
      <alignment vertical="center"/>
    </xf>
    <xf numFmtId="0" fontId="8" fillId="0" borderId="29" xfId="480" applyFont="1" applyFill="1" applyBorder="1" applyAlignment="1">
      <alignment vertical="center"/>
    </xf>
    <xf numFmtId="176" fontId="8" fillId="0" borderId="6" xfId="480" applyNumberFormat="1" applyFont="1" applyFill="1" applyBorder="1" applyAlignment="1">
      <alignment vertical="center"/>
    </xf>
    <xf numFmtId="181" fontId="8" fillId="0" borderId="6" xfId="480" applyNumberFormat="1" applyFont="1" applyFill="1" applyBorder="1" applyAlignment="1">
      <alignment vertical="center"/>
    </xf>
    <xf numFmtId="41" fontId="8" fillId="0" borderId="6" xfId="480" applyNumberFormat="1" applyFont="1" applyFill="1" applyBorder="1" applyAlignment="1">
      <alignment horizontal="right" vertical="center"/>
    </xf>
    <xf numFmtId="0" fontId="8" fillId="0" borderId="6" xfId="480" applyFont="1" applyFill="1" applyBorder="1" applyAlignment="1">
      <alignment horizontal="center" vertical="center"/>
    </xf>
    <xf numFmtId="0" fontId="8" fillId="0" borderId="6" xfId="480" applyFont="1" applyFill="1" applyBorder="1" applyAlignment="1">
      <alignment horizontal="left" vertical="center"/>
    </xf>
    <xf numFmtId="0" fontId="8" fillId="0" borderId="6" xfId="480" applyNumberFormat="1" applyFont="1" applyFill="1" applyBorder="1" applyAlignment="1">
      <alignment vertical="center"/>
    </xf>
    <xf numFmtId="183" fontId="8" fillId="0" borderId="6" xfId="480" applyNumberFormat="1" applyFont="1" applyFill="1" applyBorder="1" applyAlignment="1">
      <alignment horizontal="right" vertical="center"/>
    </xf>
    <xf numFmtId="0" fontId="54" fillId="0" borderId="33" xfId="490" applyFont="1" applyFill="1" applyBorder="1" applyAlignment="1">
      <alignment horizontal="center" vertical="center"/>
    </xf>
    <xf numFmtId="3" fontId="54" fillId="0" borderId="0" xfId="490" applyNumberFormat="1" applyFont="1" applyFill="1" applyBorder="1" applyAlignment="1" applyProtection="1">
      <alignment horizontal="right" vertical="center"/>
      <protection locked="0"/>
    </xf>
    <xf numFmtId="0" fontId="54" fillId="0" borderId="29" xfId="490" applyFont="1" applyFill="1" applyBorder="1" applyAlignment="1">
      <alignment vertical="center"/>
    </xf>
    <xf numFmtId="0" fontId="54" fillId="0" borderId="6" xfId="490" applyFont="1" applyFill="1" applyBorder="1" applyAlignment="1">
      <alignment horizontal="right" vertical="center"/>
    </xf>
    <xf numFmtId="4" fontId="54" fillId="0" borderId="6" xfId="490" applyNumberFormat="1" applyFont="1" applyFill="1" applyBorder="1" applyAlignment="1">
      <alignment horizontal="right" vertical="center"/>
    </xf>
    <xf numFmtId="0" fontId="54" fillId="0" borderId="30" xfId="490" applyFont="1" applyFill="1" applyBorder="1" applyAlignment="1">
      <alignment vertical="center"/>
    </xf>
    <xf numFmtId="0" fontId="8" fillId="0" borderId="0" xfId="488" applyFont="1" applyFill="1" applyBorder="1" applyAlignment="1">
      <alignment horizontal="right" vertical="center"/>
      <protection/>
    </xf>
    <xf numFmtId="0" fontId="8" fillId="0" borderId="0" xfId="430" applyFont="1" applyFill="1">
      <alignment vertical="center"/>
      <protection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12" fillId="0" borderId="0" xfId="490" applyFont="1" applyFill="1" applyAlignment="1">
      <alignment horizontal="right" vertical="center"/>
    </xf>
    <xf numFmtId="0" fontId="12" fillId="0" borderId="0" xfId="490" applyFont="1" applyFill="1" applyBorder="1" applyAlignment="1">
      <alignment horizontal="right" vertical="center"/>
    </xf>
    <xf numFmtId="4" fontId="12" fillId="0" borderId="0" xfId="490" applyNumberFormat="1" applyFont="1" applyFill="1" applyBorder="1" applyAlignment="1">
      <alignment horizontal="right" vertical="center"/>
    </xf>
    <xf numFmtId="1" fontId="12" fillId="0" borderId="0" xfId="481" applyNumberFormat="1" applyFont="1" applyFill="1" applyAlignment="1">
      <alignment vertical="center"/>
    </xf>
    <xf numFmtId="0" fontId="12" fillId="0" borderId="0" xfId="481" applyFont="1" applyFill="1" applyAlignment="1">
      <alignment vertical="center"/>
    </xf>
    <xf numFmtId="1" fontId="12" fillId="0" borderId="0" xfId="481" applyNumberFormat="1" applyFont="1" applyFill="1" applyBorder="1" applyAlignment="1">
      <alignment vertical="center"/>
    </xf>
    <xf numFmtId="1" fontId="12" fillId="0" borderId="0" xfId="481" applyNumberFormat="1" applyFont="1" applyFill="1" applyBorder="1" applyAlignment="1">
      <alignment horizontal="left" vertical="center"/>
    </xf>
    <xf numFmtId="0" fontId="6" fillId="0" borderId="0" xfId="435" applyFont="1" applyFill="1" applyBorder="1" applyAlignment="1">
      <alignment horizontal="right" vertical="center"/>
    </xf>
    <xf numFmtId="0" fontId="57" fillId="0" borderId="0" xfId="435" applyFont="1" applyFill="1" applyBorder="1" applyAlignment="1">
      <alignment vertical="center"/>
    </xf>
    <xf numFmtId="3" fontId="8" fillId="0" borderId="0" xfId="488" applyNumberFormat="1" applyFont="1" applyFill="1" applyAlignment="1">
      <alignment vertical="center"/>
      <protection/>
    </xf>
    <xf numFmtId="3" fontId="8" fillId="0" borderId="0" xfId="482" applyNumberFormat="1" applyFont="1" applyFill="1" applyAlignment="1">
      <alignment vertical="center"/>
      <protection/>
    </xf>
    <xf numFmtId="3" fontId="8" fillId="0" borderId="0" xfId="482" applyNumberFormat="1" applyFont="1" applyFill="1" applyBorder="1" applyAlignment="1">
      <alignment vertical="center"/>
      <protection/>
    </xf>
    <xf numFmtId="3" fontId="8" fillId="0" borderId="0" xfId="484" applyNumberFormat="1" applyFont="1" applyFill="1" applyBorder="1" applyAlignment="1">
      <alignment horizontal="right" vertical="center"/>
    </xf>
    <xf numFmtId="3" fontId="8" fillId="0" borderId="0" xfId="482" applyNumberFormat="1" applyFont="1" applyFill="1" applyBorder="1" applyAlignment="1">
      <alignment horizontal="right" vertical="center"/>
      <protection/>
    </xf>
    <xf numFmtId="3" fontId="8" fillId="0" borderId="0" xfId="482" applyNumberFormat="1" applyFont="1" applyFill="1" applyBorder="1" applyAlignment="1">
      <alignment horizontal="left" vertical="center"/>
      <protection/>
    </xf>
    <xf numFmtId="0" fontId="6" fillId="0" borderId="0" xfId="484" applyFont="1" applyFill="1" applyBorder="1" applyAlignment="1">
      <alignment horizontal="right" vertical="center"/>
    </xf>
    <xf numFmtId="0" fontId="57" fillId="0" borderId="0" xfId="484" applyFont="1" applyFill="1" applyBorder="1" applyAlignment="1">
      <alignment vertical="center"/>
    </xf>
    <xf numFmtId="0" fontId="54" fillId="0" borderId="0" xfId="484" applyFont="1" applyFill="1" applyBorder="1" applyAlignment="1">
      <alignment horizontal="left" vertical="center"/>
    </xf>
    <xf numFmtId="0" fontId="8" fillId="0" borderId="0" xfId="486" applyFont="1" applyFill="1" applyBorder="1" applyAlignment="1">
      <alignment horizontal="left" vertical="center"/>
    </xf>
    <xf numFmtId="0" fontId="12" fillId="0" borderId="0" xfId="478" applyFont="1" applyFill="1" applyAlignment="1">
      <alignment vertical="center"/>
      <protection/>
    </xf>
    <xf numFmtId="0" fontId="12" fillId="0" borderId="0" xfId="478" applyFont="1" applyFill="1" applyBorder="1" applyAlignment="1">
      <alignment vertical="center"/>
      <protection/>
    </xf>
    <xf numFmtId="0" fontId="54" fillId="0" borderId="0" xfId="486" applyFont="1" applyFill="1" applyBorder="1" applyAlignment="1">
      <alignment horizontal="left" vertical="center"/>
    </xf>
    <xf numFmtId="3" fontId="54" fillId="0" borderId="0" xfId="490" applyNumberFormat="1" applyFont="1" applyFill="1" applyAlignment="1">
      <alignment horizontal="right" vertical="center"/>
    </xf>
    <xf numFmtId="0" fontId="54" fillId="0" borderId="29" xfId="476" applyFont="1" applyFill="1" applyBorder="1" applyAlignment="1">
      <alignment vertical="center"/>
    </xf>
    <xf numFmtId="0" fontId="54" fillId="0" borderId="6" xfId="476" applyFont="1" applyFill="1" applyBorder="1" applyAlignment="1">
      <alignment horizontal="right" vertical="center"/>
    </xf>
    <xf numFmtId="0" fontId="54" fillId="0" borderId="6" xfId="476" applyFont="1" applyFill="1" applyBorder="1" applyAlignment="1">
      <alignment horizontal="center" vertical="center"/>
    </xf>
    <xf numFmtId="0" fontId="54" fillId="0" borderId="30" xfId="476" applyFont="1" applyFill="1" applyBorder="1" applyAlignment="1">
      <alignment vertical="center"/>
    </xf>
    <xf numFmtId="178" fontId="54" fillId="0" borderId="6" xfId="476" applyNumberFormat="1" applyFont="1" applyFill="1" applyBorder="1" applyAlignment="1">
      <alignment horizontal="right" vertical="center"/>
    </xf>
    <xf numFmtId="3" fontId="54" fillId="0" borderId="6" xfId="476" applyNumberFormat="1" applyFont="1" applyFill="1" applyBorder="1" applyAlignment="1">
      <alignment horizontal="right" vertical="center"/>
    </xf>
    <xf numFmtId="0" fontId="54" fillId="0" borderId="0" xfId="476" applyFont="1" applyFill="1" applyBorder="1" applyAlignment="1">
      <alignment horizontal="right" vertical="center"/>
    </xf>
    <xf numFmtId="0" fontId="54" fillId="0" borderId="0" xfId="476" applyFont="1" applyFill="1" applyBorder="1" applyAlignment="1">
      <alignment horizontal="center" vertical="center"/>
    </xf>
    <xf numFmtId="178" fontId="54" fillId="0" borderId="0" xfId="476" applyNumberFormat="1" applyFont="1" applyFill="1" applyBorder="1" applyAlignment="1">
      <alignment horizontal="right" vertical="center"/>
    </xf>
    <xf numFmtId="3" fontId="54" fillId="0" borderId="0" xfId="476" applyNumberFormat="1" applyFont="1" applyFill="1" applyBorder="1" applyAlignment="1">
      <alignment horizontal="right" vertical="center"/>
    </xf>
    <xf numFmtId="0" fontId="54" fillId="0" borderId="0" xfId="476" applyFont="1" applyFill="1" applyAlignment="1">
      <alignment vertical="center"/>
    </xf>
    <xf numFmtId="0" fontId="54" fillId="0" borderId="0" xfId="476" applyFont="1" applyFill="1" applyAlignment="1">
      <alignment horizontal="center" vertical="center"/>
    </xf>
    <xf numFmtId="178" fontId="54" fillId="0" borderId="0" xfId="476" applyNumberFormat="1" applyFont="1" applyFill="1" applyAlignment="1">
      <alignment vertical="center"/>
    </xf>
    <xf numFmtId="0" fontId="54" fillId="0" borderId="0" xfId="476" applyFont="1" applyFill="1" applyAlignment="1">
      <alignment horizontal="right" vertical="center"/>
    </xf>
    <xf numFmtId="0" fontId="54" fillId="0" borderId="0" xfId="476" applyFont="1" applyFill="1" applyAlignment="1">
      <alignment horizontal="left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/>
    </xf>
    <xf numFmtId="0" fontId="8" fillId="0" borderId="0" xfId="475" applyFont="1" applyFill="1" applyBorder="1" applyAlignment="1">
      <alignment horizontal="right" vertical="center"/>
    </xf>
    <xf numFmtId="0" fontId="6" fillId="0" borderId="0" xfId="431" applyFont="1" applyFill="1" applyBorder="1" applyAlignment="1">
      <alignment horizontal="right" vertical="center"/>
      <protection/>
    </xf>
    <xf numFmtId="0" fontId="61" fillId="0" borderId="0" xfId="431" applyFont="1" applyFill="1" applyAlignment="1">
      <alignment vertical="center"/>
      <protection/>
    </xf>
    <xf numFmtId="0" fontId="54" fillId="0" borderId="0" xfId="431" applyFont="1" applyFill="1" applyAlignment="1">
      <alignment shrinkToFit="1"/>
      <protection/>
    </xf>
    <xf numFmtId="0" fontId="12" fillId="0" borderId="0" xfId="471" applyFont="1" applyFill="1" applyAlignment="1">
      <alignment vertical="center"/>
    </xf>
    <xf numFmtId="41" fontId="12" fillId="0" borderId="0" xfId="471" applyNumberFormat="1" applyFont="1" applyFill="1" applyAlignment="1">
      <alignment vertical="center"/>
    </xf>
    <xf numFmtId="41" fontId="12" fillId="0" borderId="0" xfId="471" applyNumberFormat="1" applyFont="1" applyFill="1" applyBorder="1" applyAlignment="1">
      <alignment vertical="center"/>
    </xf>
    <xf numFmtId="0" fontId="12" fillId="0" borderId="0" xfId="471" applyFont="1" applyFill="1" applyBorder="1" applyAlignment="1">
      <alignment vertical="center"/>
    </xf>
    <xf numFmtId="0" fontId="8" fillId="0" borderId="0" xfId="477" applyFont="1" applyFill="1" applyAlignment="1">
      <alignment/>
    </xf>
    <xf numFmtId="0" fontId="8" fillId="0" borderId="0" xfId="477" applyFont="1" applyFill="1" applyBorder="1" applyAlignment="1">
      <alignment horizontal="right" vertical="center"/>
    </xf>
    <xf numFmtId="49" fontId="8" fillId="0" borderId="6" xfId="477" applyNumberFormat="1" applyFont="1" applyFill="1" applyBorder="1" applyAlignment="1" applyProtection="1">
      <alignment horizontal="center" vertical="center"/>
      <protection locked="0"/>
    </xf>
    <xf numFmtId="41" fontId="6" fillId="0" borderId="6" xfId="358" applyFont="1" applyFill="1" applyBorder="1" applyAlignment="1" applyProtection="1">
      <alignment horizontal="right" vertical="center"/>
      <protection locked="0"/>
    </xf>
    <xf numFmtId="41" fontId="6" fillId="0" borderId="6" xfId="358" applyFont="1" applyFill="1" applyBorder="1" applyAlignment="1">
      <alignment horizontal="right" vertical="center"/>
    </xf>
    <xf numFmtId="3" fontId="8" fillId="0" borderId="6" xfId="477" applyNumberFormat="1" applyFont="1" applyFill="1" applyBorder="1" applyAlignment="1" applyProtection="1">
      <alignment horizontal="left" vertical="center" wrapText="1"/>
      <protection locked="0"/>
    </xf>
    <xf numFmtId="0" fontId="8" fillId="0" borderId="6" xfId="477" applyFont="1" applyFill="1" applyBorder="1" applyAlignment="1" applyProtection="1">
      <alignment horizontal="right" vertical="center"/>
      <protection locked="0"/>
    </xf>
    <xf numFmtId="41" fontId="6" fillId="0" borderId="6" xfId="373" applyNumberFormat="1" applyFont="1" applyFill="1" applyBorder="1" applyAlignment="1" applyProtection="1">
      <alignment horizontal="right" vertical="center" wrapText="1"/>
      <protection locked="0"/>
    </xf>
    <xf numFmtId="41" fontId="6" fillId="0" borderId="6" xfId="477" applyNumberFormat="1" applyFont="1" applyFill="1" applyBorder="1" applyAlignment="1">
      <alignment horizontal="right" vertical="center"/>
    </xf>
    <xf numFmtId="41" fontId="6" fillId="0" borderId="6" xfId="477" applyNumberFormat="1" applyFont="1" applyFill="1" applyBorder="1" applyAlignment="1" applyProtection="1">
      <alignment horizontal="right" vertical="center"/>
      <protection locked="0"/>
    </xf>
    <xf numFmtId="0" fontId="8" fillId="0" borderId="0" xfId="477" applyFont="1" applyFill="1" applyBorder="1" applyAlignment="1" applyProtection="1">
      <alignment vertical="center"/>
      <protection locked="0"/>
    </xf>
    <xf numFmtId="49" fontId="8" fillId="0" borderId="0" xfId="477" applyNumberFormat="1" applyFont="1" applyFill="1" applyAlignment="1" applyProtection="1">
      <alignment horizontal="left" vertical="center"/>
      <protection/>
    </xf>
    <xf numFmtId="0" fontId="8" fillId="0" borderId="0" xfId="477" applyFont="1" applyFill="1" applyBorder="1" applyAlignment="1" applyProtection="1">
      <alignment horizontal="left" vertical="center"/>
      <protection/>
    </xf>
    <xf numFmtId="49" fontId="8" fillId="0" borderId="0" xfId="477" applyNumberFormat="1" applyFont="1" applyFill="1" applyBorder="1" applyAlignment="1" applyProtection="1">
      <alignment horizontal="right" vertical="center"/>
      <protection/>
    </xf>
    <xf numFmtId="49" fontId="12" fillId="0" borderId="0" xfId="477" applyNumberFormat="1" applyFont="1" applyFill="1" applyAlignment="1" applyProtection="1">
      <alignment horizontal="center" vertical="center"/>
      <protection/>
    </xf>
    <xf numFmtId="49" fontId="12" fillId="0" borderId="0" xfId="477" applyNumberFormat="1" applyFont="1" applyFill="1" applyAlignment="1" applyProtection="1">
      <alignment vertical="center"/>
      <protection/>
    </xf>
    <xf numFmtId="49" fontId="12" fillId="0" borderId="0" xfId="477" applyNumberFormat="1" applyFont="1" applyFill="1" applyBorder="1" applyAlignment="1" applyProtection="1">
      <alignment vertical="center"/>
      <protection/>
    </xf>
    <xf numFmtId="0" fontId="12" fillId="0" borderId="0" xfId="477" applyFont="1" applyFill="1" applyBorder="1" applyAlignment="1" applyProtection="1">
      <alignment vertical="center"/>
      <protection/>
    </xf>
    <xf numFmtId="0" fontId="12" fillId="0" borderId="0" xfId="477" applyFont="1" applyFill="1" applyBorder="1" applyAlignment="1" applyProtection="1">
      <alignment horizontal="left" vertical="center"/>
      <protection/>
    </xf>
    <xf numFmtId="0" fontId="12" fillId="0" borderId="0" xfId="477" applyFont="1" applyFill="1" applyAlignment="1" applyProtection="1">
      <alignment horizontal="center" vertical="center"/>
      <protection/>
    </xf>
    <xf numFmtId="0" fontId="12" fillId="0" borderId="0" xfId="477" applyFont="1" applyFill="1" applyAlignment="1" applyProtection="1">
      <alignment vertical="center"/>
      <protection/>
    </xf>
    <xf numFmtId="41" fontId="54" fillId="0" borderId="0" xfId="431" applyNumberFormat="1" applyFont="1" applyFill="1" applyBorder="1" applyAlignment="1" applyProtection="1">
      <alignment vertical="center" shrinkToFit="1"/>
      <protection locked="0"/>
    </xf>
    <xf numFmtId="41" fontId="8" fillId="0" borderId="0" xfId="431" applyNumberFormat="1" applyFont="1" applyFill="1" applyBorder="1" applyAlignment="1" applyProtection="1">
      <alignment horizontal="right" vertical="center"/>
      <protection locked="0"/>
    </xf>
    <xf numFmtId="183" fontId="8" fillId="0" borderId="0" xfId="431" applyNumberFormat="1" applyFont="1" applyFill="1" applyBorder="1" applyAlignment="1" applyProtection="1">
      <alignment horizontal="right" vertical="center"/>
      <protection locked="0"/>
    </xf>
    <xf numFmtId="41" fontId="54" fillId="0" borderId="0" xfId="432" applyNumberFormat="1" applyFont="1" applyFill="1" applyBorder="1" applyAlignment="1" applyProtection="1">
      <alignment horizontal="right" vertical="center"/>
      <protection locked="0"/>
    </xf>
    <xf numFmtId="43" fontId="54" fillId="0" borderId="0" xfId="432" applyNumberFormat="1" applyFont="1" applyFill="1" applyBorder="1" applyAlignment="1" applyProtection="1">
      <alignment horizontal="right" vertical="center"/>
      <protection locked="0"/>
    </xf>
    <xf numFmtId="0" fontId="53" fillId="0" borderId="0" xfId="430" applyFont="1" applyFill="1" applyAlignment="1">
      <alignment vertical="center"/>
      <protection/>
    </xf>
    <xf numFmtId="0" fontId="60" fillId="0" borderId="0" xfId="490" applyFont="1" applyFill="1" applyBorder="1" applyAlignment="1">
      <alignment vertical="center"/>
    </xf>
    <xf numFmtId="0" fontId="10" fillId="0" borderId="0" xfId="480" applyFont="1" applyFill="1" applyBorder="1" applyAlignment="1">
      <alignment vertical="center"/>
    </xf>
    <xf numFmtId="0" fontId="60" fillId="0" borderId="19" xfId="0" applyNumberFormat="1" applyFont="1" applyFill="1" applyBorder="1" applyAlignment="1" quotePrefix="1">
      <alignment horizontal="center" vertical="center"/>
    </xf>
    <xf numFmtId="41" fontId="60" fillId="0" borderId="0" xfId="358" applyFont="1" applyFill="1" applyBorder="1" applyAlignment="1">
      <alignment horizontal="right" vertical="center"/>
    </xf>
    <xf numFmtId="41" fontId="60" fillId="0" borderId="0" xfId="358" applyFont="1" applyFill="1" applyBorder="1" applyAlignment="1">
      <alignment vertical="center"/>
    </xf>
    <xf numFmtId="0" fontId="60" fillId="0" borderId="2" xfId="0" applyNumberFormat="1" applyFont="1" applyFill="1" applyBorder="1" applyAlignment="1" quotePrefix="1">
      <alignment horizontal="center" vertical="center"/>
    </xf>
    <xf numFmtId="0" fontId="10" fillId="0" borderId="29" xfId="482" applyNumberFormat="1" applyFont="1" applyFill="1" applyBorder="1" applyAlignment="1" quotePrefix="1">
      <alignment horizontal="center" vertical="center"/>
      <protection/>
    </xf>
    <xf numFmtId="41" fontId="10" fillId="0" borderId="6" xfId="357" applyFont="1" applyFill="1" applyBorder="1" applyAlignment="1">
      <alignment vertical="center"/>
    </xf>
    <xf numFmtId="41" fontId="10" fillId="0" borderId="6" xfId="357" applyFont="1" applyFill="1" applyBorder="1" applyAlignment="1">
      <alignment horizontal="right" vertical="center"/>
    </xf>
    <xf numFmtId="41" fontId="10" fillId="0" borderId="6" xfId="357" applyFont="1" applyFill="1" applyBorder="1" applyAlignment="1">
      <alignment horizontal="center" vertical="center"/>
    </xf>
    <xf numFmtId="0" fontId="10" fillId="0" borderId="30" xfId="482" applyNumberFormat="1" applyFont="1" applyFill="1" applyBorder="1" applyAlignment="1" quotePrefix="1">
      <alignment horizontal="center" vertical="center"/>
      <protection/>
    </xf>
    <xf numFmtId="0" fontId="60" fillId="0" borderId="0" xfId="478" applyFont="1" applyFill="1" applyBorder="1" applyAlignment="1">
      <alignment vertical="center"/>
      <protection/>
    </xf>
    <xf numFmtId="0" fontId="54" fillId="0" borderId="29" xfId="431" applyFont="1" applyFill="1" applyBorder="1" applyAlignment="1">
      <alignment vertical="center"/>
      <protection/>
    </xf>
    <xf numFmtId="3" fontId="54" fillId="0" borderId="6" xfId="431" applyNumberFormat="1" applyFont="1" applyFill="1" applyBorder="1" applyAlignment="1">
      <alignment horizontal="right" vertical="center"/>
      <protection/>
    </xf>
    <xf numFmtId="0" fontId="54" fillId="0" borderId="6" xfId="431" applyNumberFormat="1" applyFont="1" applyFill="1" applyBorder="1" applyAlignment="1">
      <alignment horizontal="right" vertical="center"/>
      <protection/>
    </xf>
    <xf numFmtId="2" fontId="54" fillId="0" borderId="6" xfId="431" applyNumberFormat="1" applyFont="1" applyFill="1" applyBorder="1" applyAlignment="1">
      <alignment horizontal="right" vertical="center"/>
      <protection/>
    </xf>
    <xf numFmtId="0" fontId="54" fillId="0" borderId="30" xfId="431" applyFont="1" applyFill="1" applyBorder="1" applyAlignment="1">
      <alignment horizontal="right" vertical="center"/>
      <protection/>
    </xf>
    <xf numFmtId="0" fontId="54" fillId="0" borderId="30" xfId="431" applyFont="1" applyFill="1" applyBorder="1" applyAlignment="1">
      <alignment vertical="center"/>
      <protection/>
    </xf>
    <xf numFmtId="0" fontId="54" fillId="0" borderId="0" xfId="431" applyNumberFormat="1" applyFont="1" applyFill="1" applyAlignment="1">
      <alignment horizontal="right" vertical="center"/>
      <protection/>
    </xf>
    <xf numFmtId="184" fontId="54" fillId="0" borderId="0" xfId="431" applyNumberFormat="1" applyFont="1" applyFill="1" applyAlignment="1">
      <alignment horizontal="right" vertical="center"/>
      <protection/>
    </xf>
    <xf numFmtId="0" fontId="54" fillId="0" borderId="0" xfId="431" applyNumberFormat="1" applyFont="1" applyFill="1" applyBorder="1" applyAlignment="1">
      <alignment horizontal="right" vertical="center"/>
      <protection/>
    </xf>
    <xf numFmtId="2" fontId="54" fillId="0" borderId="0" xfId="431" applyNumberFormat="1" applyFont="1" applyFill="1" applyAlignment="1">
      <alignment horizontal="right" vertical="center"/>
      <protection/>
    </xf>
    <xf numFmtId="0" fontId="55" fillId="0" borderId="0" xfId="431" applyFont="1" applyFill="1" applyAlignment="1">
      <alignment vertical="center"/>
      <protection/>
    </xf>
    <xf numFmtId="0" fontId="55" fillId="0" borderId="0" xfId="431" applyFont="1" applyFill="1" applyBorder="1" applyAlignment="1">
      <alignment horizontal="left" vertical="center"/>
      <protection/>
    </xf>
    <xf numFmtId="0" fontId="55" fillId="0" borderId="0" xfId="431" applyFont="1" applyFill="1" applyBorder="1" applyAlignment="1">
      <alignment vertical="center"/>
      <protection/>
    </xf>
    <xf numFmtId="43" fontId="55" fillId="0" borderId="0" xfId="431" applyNumberFormat="1" applyFont="1" applyFill="1" applyAlignment="1">
      <alignment vertical="center"/>
      <protection/>
    </xf>
    <xf numFmtId="0" fontId="54" fillId="0" borderId="6" xfId="431" applyFont="1" applyFill="1" applyBorder="1" applyAlignment="1">
      <alignment vertical="center"/>
      <protection/>
    </xf>
    <xf numFmtId="0" fontId="54" fillId="0" borderId="30" xfId="431" applyNumberFormat="1" applyFont="1" applyFill="1" applyBorder="1" applyAlignment="1">
      <alignment horizontal="right" vertical="center"/>
      <protection/>
    </xf>
    <xf numFmtId="2" fontId="54" fillId="0" borderId="30" xfId="431" applyNumberFormat="1" applyFont="1" applyFill="1" applyBorder="1" applyAlignment="1">
      <alignment horizontal="right" vertical="center"/>
      <protection/>
    </xf>
    <xf numFmtId="2" fontId="54" fillId="0" borderId="29" xfId="431" applyNumberFormat="1" applyFont="1" applyFill="1" applyBorder="1" applyAlignment="1">
      <alignment horizontal="right" vertical="center"/>
      <protection/>
    </xf>
    <xf numFmtId="49" fontId="54" fillId="0" borderId="0" xfId="431" applyNumberFormat="1" applyFont="1" applyFill="1" applyBorder="1" applyAlignment="1">
      <alignment horizontal="left" vertical="center"/>
      <protection/>
    </xf>
    <xf numFmtId="0" fontId="55" fillId="0" borderId="0" xfId="431" applyNumberFormat="1" applyFont="1" applyFill="1" applyAlignment="1">
      <alignment vertical="center"/>
      <protection/>
    </xf>
    <xf numFmtId="41" fontId="60" fillId="0" borderId="0" xfId="431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184" fontId="54" fillId="0" borderId="0" xfId="432" applyNumberFormat="1" applyFont="1" applyFill="1" applyBorder="1" applyAlignment="1" applyProtection="1">
      <alignment horizontal="right" vertical="center"/>
      <protection locked="0"/>
    </xf>
    <xf numFmtId="0" fontId="54" fillId="0" borderId="0" xfId="487" applyFont="1" applyFill="1" applyBorder="1" applyAlignment="1">
      <alignment horizontal="left" vertical="center"/>
    </xf>
    <xf numFmtId="0" fontId="54" fillId="0" borderId="38" xfId="474" applyFont="1" applyFill="1" applyBorder="1" applyAlignment="1" applyProtection="1">
      <alignment vertical="center"/>
      <protection/>
    </xf>
    <xf numFmtId="0" fontId="54" fillId="0" borderId="38" xfId="485" applyFont="1" applyFill="1" applyBorder="1" applyAlignment="1">
      <alignment vertical="center"/>
      <protection/>
    </xf>
    <xf numFmtId="0" fontId="54" fillId="0" borderId="38" xfId="483" applyFont="1" applyFill="1" applyBorder="1" applyAlignment="1">
      <alignment vertical="center"/>
      <protection/>
    </xf>
    <xf numFmtId="3" fontId="54" fillId="0" borderId="38" xfId="485" applyNumberFormat="1" applyFont="1" applyFill="1" applyBorder="1" applyAlignment="1">
      <alignment vertical="center"/>
      <protection/>
    </xf>
    <xf numFmtId="41" fontId="54" fillId="0" borderId="38" xfId="371" applyNumberFormat="1" applyFont="1" applyFill="1" applyBorder="1" applyAlignment="1" applyProtection="1">
      <alignment horizontal="left" vertical="center"/>
      <protection locked="0"/>
    </xf>
    <xf numFmtId="0" fontId="8" fillId="0" borderId="0" xfId="474" applyFont="1" applyFill="1" applyAlignment="1" applyProtection="1">
      <alignment horizontal="left" vertical="center" wrapText="1"/>
      <protection/>
    </xf>
    <xf numFmtId="0" fontId="53" fillId="0" borderId="0" xfId="473" applyFont="1" applyFill="1" applyAlignment="1">
      <alignment vertical="center"/>
    </xf>
    <xf numFmtId="0" fontId="53" fillId="0" borderId="0" xfId="473" applyFont="1" applyFill="1" applyAlignment="1">
      <alignment horizontal="right" vertical="center"/>
    </xf>
    <xf numFmtId="0" fontId="53" fillId="0" borderId="0" xfId="473" applyFont="1" applyFill="1" applyBorder="1" applyAlignment="1">
      <alignment horizontal="right" vertical="center"/>
    </xf>
    <xf numFmtId="0" fontId="53" fillId="0" borderId="0" xfId="473" applyFont="1" applyFill="1" applyBorder="1" applyAlignment="1">
      <alignment vertical="center"/>
    </xf>
    <xf numFmtId="0" fontId="53" fillId="0" borderId="0" xfId="473" applyFont="1" applyFill="1" applyBorder="1" applyAlignment="1">
      <alignment horizontal="left" vertical="center"/>
    </xf>
    <xf numFmtId="3" fontId="53" fillId="0" borderId="0" xfId="473" applyNumberFormat="1" applyFont="1" applyFill="1" applyAlignment="1">
      <alignment horizontal="right" vertical="center"/>
    </xf>
    <xf numFmtId="3" fontId="53" fillId="0" borderId="0" xfId="473" applyNumberFormat="1" applyFont="1" applyFill="1" applyBorder="1" applyAlignment="1">
      <alignment horizontal="right" vertical="center"/>
    </xf>
    <xf numFmtId="3" fontId="53" fillId="0" borderId="0" xfId="473" applyNumberFormat="1" applyFont="1" applyFill="1" applyBorder="1" applyAlignment="1">
      <alignment vertical="center"/>
    </xf>
    <xf numFmtId="0" fontId="53" fillId="0" borderId="0" xfId="476" applyFont="1" applyFill="1" applyAlignment="1">
      <alignment vertical="center"/>
    </xf>
    <xf numFmtId="0" fontId="53" fillId="0" borderId="0" xfId="430" applyFont="1" applyFill="1">
      <alignment vertical="center"/>
      <protection/>
    </xf>
    <xf numFmtId="186" fontId="60" fillId="0" borderId="0" xfId="431" applyNumberFormat="1" applyFont="1" applyFill="1" applyBorder="1" applyAlignment="1" applyProtection="1">
      <alignment vertical="center"/>
      <protection locked="0"/>
    </xf>
    <xf numFmtId="0" fontId="60" fillId="0" borderId="0" xfId="488" applyFont="1" applyFill="1" applyBorder="1" applyAlignment="1" applyProtection="1">
      <alignment vertical="center"/>
      <protection locked="0"/>
    </xf>
    <xf numFmtId="0" fontId="60" fillId="0" borderId="19" xfId="490" applyFont="1" applyFill="1" applyBorder="1" applyAlignment="1" quotePrefix="1">
      <alignment horizontal="center" vertical="center"/>
    </xf>
    <xf numFmtId="3" fontId="60" fillId="0" borderId="0" xfId="490" applyNumberFormat="1" applyFont="1" applyFill="1" applyBorder="1" applyAlignment="1" applyProtection="1">
      <alignment horizontal="right" vertical="center"/>
      <protection locked="0"/>
    </xf>
    <xf numFmtId="4" fontId="60" fillId="0" borderId="0" xfId="490" applyNumberFormat="1" applyFont="1" applyFill="1" applyBorder="1" applyAlignment="1" applyProtection="1">
      <alignment horizontal="right" vertical="center"/>
      <protection locked="0"/>
    </xf>
    <xf numFmtId="191" fontId="60" fillId="0" borderId="0" xfId="490" applyNumberFormat="1" applyFont="1" applyFill="1" applyBorder="1" applyAlignment="1" applyProtection="1">
      <alignment horizontal="right" vertical="center"/>
      <protection locked="0"/>
    </xf>
    <xf numFmtId="0" fontId="60" fillId="0" borderId="2" xfId="490" applyFont="1" applyFill="1" applyBorder="1" applyAlignment="1" quotePrefix="1">
      <alignment horizontal="center" vertical="center"/>
    </xf>
    <xf numFmtId="1" fontId="60" fillId="0" borderId="19" xfId="478" applyNumberFormat="1" applyFont="1" applyFill="1" applyBorder="1" applyAlignment="1" quotePrefix="1">
      <alignment horizontal="center" vertical="center"/>
      <protection/>
    </xf>
    <xf numFmtId="41" fontId="60" fillId="0" borderId="0" xfId="479" applyNumberFormat="1" applyFont="1" applyFill="1" applyBorder="1" applyAlignment="1" applyProtection="1">
      <alignment horizontal="right" vertical="center"/>
      <protection locked="0"/>
    </xf>
    <xf numFmtId="0" fontId="60" fillId="0" borderId="2" xfId="478" applyFont="1" applyFill="1" applyBorder="1" applyAlignment="1" quotePrefix="1">
      <alignment horizontal="center" vertical="center"/>
      <protection/>
    </xf>
    <xf numFmtId="41" fontId="8" fillId="0" borderId="30" xfId="431" applyNumberFormat="1" applyFont="1" applyFill="1" applyBorder="1" applyAlignment="1" applyProtection="1">
      <alignment horizontal="right" vertical="center"/>
      <protection locked="0"/>
    </xf>
    <xf numFmtId="183" fontId="8" fillId="0" borderId="6" xfId="431" applyNumberFormat="1" applyFont="1" applyFill="1" applyBorder="1" applyAlignment="1" applyProtection="1">
      <alignment horizontal="right" vertical="center"/>
      <protection locked="0"/>
    </xf>
    <xf numFmtId="1" fontId="10" fillId="0" borderId="0" xfId="481" applyNumberFormat="1" applyFont="1" applyFill="1" applyBorder="1" applyAlignment="1">
      <alignment vertical="center"/>
    </xf>
    <xf numFmtId="41" fontId="54" fillId="0" borderId="6" xfId="358" applyFont="1" applyFill="1" applyBorder="1" applyAlignment="1">
      <alignment horizontal="right" vertical="center"/>
    </xf>
    <xf numFmtId="0" fontId="0" fillId="0" borderId="0" xfId="445" applyFont="1" applyFill="1">
      <alignment vertical="center"/>
      <protection/>
    </xf>
    <xf numFmtId="0" fontId="0" fillId="0" borderId="0" xfId="445" applyFont="1" applyFill="1" applyBorder="1">
      <alignment vertical="center"/>
      <protection/>
    </xf>
    <xf numFmtId="0" fontId="151" fillId="0" borderId="0" xfId="430" applyFont="1" applyFill="1" applyAlignment="1">
      <alignment vertical="center"/>
      <protection/>
    </xf>
    <xf numFmtId="49" fontId="152" fillId="0" borderId="0" xfId="488" applyNumberFormat="1" applyFont="1" applyFill="1" applyBorder="1" applyAlignment="1">
      <alignment horizontal="centerContinuous" vertical="center"/>
      <protection/>
    </xf>
    <xf numFmtId="49" fontId="152" fillId="0" borderId="24" xfId="488" applyNumberFormat="1" applyFont="1" applyFill="1" applyBorder="1" applyAlignment="1">
      <alignment horizontal="center" vertical="center" wrapText="1"/>
      <protection/>
    </xf>
    <xf numFmtId="49" fontId="152" fillId="0" borderId="25" xfId="488" applyNumberFormat="1" applyFont="1" applyFill="1" applyBorder="1" applyAlignment="1">
      <alignment horizontal="center" vertical="center" shrinkToFit="1"/>
      <protection/>
    </xf>
    <xf numFmtId="49" fontId="152" fillId="0" borderId="28" xfId="488" applyNumberFormat="1" applyFont="1" applyFill="1" applyBorder="1" applyAlignment="1">
      <alignment horizontal="center" vertical="center" wrapText="1"/>
      <protection/>
    </xf>
    <xf numFmtId="49" fontId="152" fillId="0" borderId="22" xfId="488" applyNumberFormat="1" applyFont="1" applyFill="1" applyBorder="1" applyAlignment="1">
      <alignment horizontal="centerContinuous" vertical="center" wrapText="1"/>
      <protection/>
    </xf>
    <xf numFmtId="49" fontId="152" fillId="0" borderId="22" xfId="488" applyNumberFormat="1" applyFont="1" applyFill="1" applyBorder="1" applyAlignment="1">
      <alignment horizontal="center" vertical="center"/>
      <protection/>
    </xf>
    <xf numFmtId="49" fontId="152" fillId="0" borderId="22" xfId="488" applyNumberFormat="1" applyFont="1" applyFill="1" applyBorder="1" applyAlignment="1">
      <alignment horizontal="center" vertical="center" shrinkToFit="1"/>
      <protection/>
    </xf>
    <xf numFmtId="49" fontId="152" fillId="0" borderId="22" xfId="488" applyNumberFormat="1" applyFont="1" applyFill="1" applyBorder="1" applyAlignment="1">
      <alignment horizontal="centerContinuous" vertical="center"/>
      <protection/>
    </xf>
    <xf numFmtId="49" fontId="152" fillId="0" borderId="22" xfId="488" applyNumberFormat="1" applyFont="1" applyFill="1" applyBorder="1" applyAlignment="1">
      <alignment horizontal="center" vertical="center" wrapText="1"/>
      <protection/>
    </xf>
    <xf numFmtId="49" fontId="152" fillId="0" borderId="27" xfId="488" applyNumberFormat="1" applyFont="1" applyFill="1" applyBorder="1" applyAlignment="1">
      <alignment horizontal="center" vertical="center" wrapText="1"/>
      <protection/>
    </xf>
    <xf numFmtId="0" fontId="152" fillId="0" borderId="19" xfId="488" applyFont="1" applyFill="1" applyBorder="1" applyAlignment="1" applyProtection="1" quotePrefix="1">
      <alignment horizontal="center" vertical="center"/>
      <protection locked="0"/>
    </xf>
    <xf numFmtId="41" fontId="152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52" fillId="0" borderId="0" xfId="0" applyNumberFormat="1" applyFont="1" applyFill="1" applyBorder="1" applyAlignment="1" applyProtection="1" quotePrefix="1">
      <alignment vertical="center"/>
      <protection locked="0"/>
    </xf>
    <xf numFmtId="41" fontId="152" fillId="0" borderId="0" xfId="0" applyNumberFormat="1" applyFont="1" applyFill="1" applyBorder="1" applyAlignment="1" applyProtection="1">
      <alignment horizontal="right" vertical="center"/>
      <protection locked="0"/>
    </xf>
    <xf numFmtId="183" fontId="152" fillId="0" borderId="0" xfId="0" applyNumberFormat="1" applyFont="1" applyFill="1" applyBorder="1" applyAlignment="1">
      <alignment horizontal="right" vertical="center"/>
    </xf>
    <xf numFmtId="0" fontId="152" fillId="0" borderId="2" xfId="488" applyFont="1" applyFill="1" applyBorder="1" applyAlignment="1" applyProtection="1" quotePrefix="1">
      <alignment horizontal="center" vertical="center"/>
      <protection locked="0"/>
    </xf>
    <xf numFmtId="0" fontId="153" fillId="0" borderId="19" xfId="488" applyFont="1" applyFill="1" applyBorder="1" applyAlignment="1" applyProtection="1" quotePrefix="1">
      <alignment horizontal="center" vertical="center"/>
      <protection locked="0"/>
    </xf>
    <xf numFmtId="41" fontId="153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53" fillId="0" borderId="0" xfId="0" applyNumberFormat="1" applyFont="1" applyFill="1" applyBorder="1" applyAlignment="1" applyProtection="1">
      <alignment horizontal="right" vertical="center"/>
      <protection locked="0"/>
    </xf>
    <xf numFmtId="0" fontId="153" fillId="0" borderId="2" xfId="488" applyFont="1" applyFill="1" applyBorder="1" applyAlignment="1" applyProtection="1" quotePrefix="1">
      <alignment horizontal="center" vertical="center"/>
      <protection locked="0"/>
    </xf>
    <xf numFmtId="0" fontId="11" fillId="0" borderId="0" xfId="488" applyFont="1" applyFill="1" applyBorder="1" applyAlignment="1">
      <alignment vertical="center"/>
      <protection/>
    </xf>
    <xf numFmtId="0" fontId="116" fillId="0" borderId="0" xfId="0" applyFont="1" applyFill="1" applyAlignment="1">
      <alignment vertical="center"/>
    </xf>
    <xf numFmtId="0" fontId="115" fillId="0" borderId="0" xfId="0" applyFont="1" applyFill="1" applyAlignment="1">
      <alignment vertical="center"/>
    </xf>
    <xf numFmtId="0" fontId="152" fillId="0" borderId="33" xfId="477" applyFont="1" applyFill="1" applyBorder="1" applyAlignment="1" applyProtection="1">
      <alignment horizontal="centerContinuous" vertical="center"/>
      <protection/>
    </xf>
    <xf numFmtId="0" fontId="152" fillId="0" borderId="37" xfId="477" applyFont="1" applyFill="1" applyBorder="1" applyAlignment="1" applyProtection="1">
      <alignment horizontal="centerContinuous" vertical="center"/>
      <protection/>
    </xf>
    <xf numFmtId="49" fontId="152" fillId="0" borderId="28" xfId="477" applyNumberFormat="1" applyFont="1" applyFill="1" applyBorder="1" applyAlignment="1" applyProtection="1">
      <alignment horizontal="center" vertical="center" shrinkToFit="1"/>
      <protection/>
    </xf>
    <xf numFmtId="49" fontId="152" fillId="0" borderId="24" xfId="477" applyNumberFormat="1" applyFont="1" applyFill="1" applyBorder="1" applyAlignment="1" applyProtection="1">
      <alignment horizontal="centerContinuous" vertical="center" shrinkToFit="1"/>
      <protection/>
    </xf>
    <xf numFmtId="49" fontId="152" fillId="0" borderId="24" xfId="477" applyNumberFormat="1" applyFont="1" applyFill="1" applyBorder="1" applyAlignment="1" applyProtection="1">
      <alignment horizontal="center" vertical="center" shrinkToFit="1"/>
      <protection/>
    </xf>
    <xf numFmtId="49" fontId="152" fillId="0" borderId="0" xfId="477" applyNumberFormat="1" applyFont="1" applyFill="1" applyBorder="1" applyAlignment="1" applyProtection="1">
      <alignment horizontal="centerContinuous" vertical="center" shrinkToFit="1"/>
      <protection/>
    </xf>
    <xf numFmtId="49" fontId="152" fillId="0" borderId="19" xfId="477" applyNumberFormat="1" applyFont="1" applyFill="1" applyBorder="1" applyAlignment="1" applyProtection="1">
      <alignment horizontal="centerContinuous" vertical="center" shrinkToFit="1"/>
      <protection/>
    </xf>
    <xf numFmtId="0" fontId="152" fillId="0" borderId="28" xfId="477" applyFont="1" applyFill="1" applyBorder="1" applyAlignment="1" applyProtection="1">
      <alignment horizontal="center" vertical="center" shrinkToFit="1"/>
      <protection/>
    </xf>
    <xf numFmtId="0" fontId="152" fillId="0" borderId="25" xfId="477" applyFont="1" applyFill="1" applyBorder="1" applyAlignment="1" applyProtection="1">
      <alignment horizontal="center" vertical="center" shrinkToFit="1"/>
      <protection/>
    </xf>
    <xf numFmtId="49" fontId="152" fillId="0" borderId="0" xfId="477" applyNumberFormat="1" applyFont="1" applyFill="1" applyBorder="1" applyAlignment="1" applyProtection="1">
      <alignment horizontal="center" vertical="center" shrinkToFit="1"/>
      <protection/>
    </xf>
    <xf numFmtId="0" fontId="152" fillId="0" borderId="19" xfId="477" applyFont="1" applyFill="1" applyBorder="1" applyAlignment="1" applyProtection="1">
      <alignment horizontal="center" vertical="center" shrinkToFit="1"/>
      <protection/>
    </xf>
    <xf numFmtId="0" fontId="152" fillId="0" borderId="26" xfId="477" applyFont="1" applyFill="1" applyBorder="1" applyAlignment="1" applyProtection="1">
      <alignment horizontal="center" vertical="center" shrinkToFit="1"/>
      <protection/>
    </xf>
    <xf numFmtId="49" fontId="152" fillId="0" borderId="28" xfId="477" applyNumberFormat="1" applyFont="1" applyFill="1" applyBorder="1" applyAlignment="1" applyProtection="1">
      <alignment horizontal="left" vertical="center"/>
      <protection/>
    </xf>
    <xf numFmtId="49" fontId="152" fillId="0" borderId="28" xfId="477" applyNumberFormat="1" applyFont="1" applyFill="1" applyBorder="1" applyAlignment="1" applyProtection="1">
      <alignment horizontal="centerContinuous" vertical="center"/>
      <protection/>
    </xf>
    <xf numFmtId="49" fontId="152" fillId="0" borderId="0" xfId="477" applyNumberFormat="1" applyFont="1" applyFill="1" applyBorder="1" applyAlignment="1" applyProtection="1">
      <alignment horizontal="center" vertical="center"/>
      <protection/>
    </xf>
    <xf numFmtId="49" fontId="152" fillId="0" borderId="28" xfId="477" applyNumberFormat="1" applyFont="1" applyFill="1" applyBorder="1" applyAlignment="1" applyProtection="1">
      <alignment horizontal="center" vertical="center"/>
      <protection/>
    </xf>
    <xf numFmtId="49" fontId="152" fillId="0" borderId="19" xfId="477" applyNumberFormat="1" applyFont="1" applyFill="1" applyBorder="1" applyAlignment="1" applyProtection="1">
      <alignment horizontal="centerContinuous" vertical="center"/>
      <protection/>
    </xf>
    <xf numFmtId="0" fontId="152" fillId="0" borderId="28" xfId="477" applyFont="1" applyFill="1" applyBorder="1" applyAlignment="1" applyProtection="1">
      <alignment horizontal="centerContinuous" vertical="center"/>
      <protection/>
    </xf>
    <xf numFmtId="0" fontId="152" fillId="0" borderId="2" xfId="477" applyFont="1" applyFill="1" applyBorder="1" applyAlignment="1" applyProtection="1">
      <alignment horizontal="center" vertical="center"/>
      <protection/>
    </xf>
    <xf numFmtId="0" fontId="152" fillId="0" borderId="28" xfId="477" applyFont="1" applyFill="1" applyBorder="1" applyAlignment="1" applyProtection="1">
      <alignment horizontal="left" vertical="center"/>
      <protection/>
    </xf>
    <xf numFmtId="0" fontId="152" fillId="0" borderId="19" xfId="477" applyFont="1" applyFill="1" applyBorder="1" applyAlignment="1" applyProtection="1">
      <alignment horizontal="centerContinuous" vertical="center"/>
      <protection/>
    </xf>
    <xf numFmtId="0" fontId="152" fillId="0" borderId="28" xfId="477" applyFont="1" applyFill="1" applyBorder="1" applyAlignment="1" applyProtection="1">
      <alignment horizontal="center" vertical="center"/>
      <protection/>
    </xf>
    <xf numFmtId="0" fontId="152" fillId="0" borderId="0" xfId="477" applyFont="1" applyFill="1" applyBorder="1" applyAlignment="1" applyProtection="1">
      <alignment vertical="center"/>
      <protection/>
    </xf>
    <xf numFmtId="49" fontId="152" fillId="0" borderId="27" xfId="477" applyNumberFormat="1" applyFont="1" applyFill="1" applyBorder="1" applyAlignment="1" applyProtection="1">
      <alignment horizontal="center" vertical="center"/>
      <protection/>
    </xf>
    <xf numFmtId="49" fontId="152" fillId="0" borderId="27" xfId="477" applyNumberFormat="1" applyFont="1" applyFill="1" applyBorder="1" applyAlignment="1" applyProtection="1">
      <alignment horizontal="centerContinuous" vertical="center"/>
      <protection/>
    </xf>
    <xf numFmtId="49" fontId="152" fillId="0" borderId="20" xfId="477" applyNumberFormat="1" applyFont="1" applyFill="1" applyBorder="1" applyAlignment="1" applyProtection="1">
      <alignment horizontal="centerContinuous" vertical="center"/>
      <protection/>
    </xf>
    <xf numFmtId="49" fontId="152" fillId="0" borderId="21" xfId="477" applyNumberFormat="1" applyFont="1" applyFill="1" applyBorder="1" applyAlignment="1" applyProtection="1">
      <alignment horizontal="center" vertical="center"/>
      <protection/>
    </xf>
    <xf numFmtId="0" fontId="152" fillId="0" borderId="27" xfId="477" applyFont="1" applyFill="1" applyBorder="1" applyAlignment="1" applyProtection="1">
      <alignment horizontal="centerContinuous" vertical="center"/>
      <protection/>
    </xf>
    <xf numFmtId="0" fontId="152" fillId="0" borderId="22" xfId="477" applyFont="1" applyFill="1" applyBorder="1" applyAlignment="1" applyProtection="1">
      <alignment horizontal="center" vertical="center"/>
      <protection/>
    </xf>
    <xf numFmtId="0" fontId="152" fillId="0" borderId="21" xfId="477" applyFont="1" applyFill="1" applyBorder="1" applyAlignment="1" applyProtection="1">
      <alignment horizontal="centerContinuous" vertical="center"/>
      <protection/>
    </xf>
    <xf numFmtId="0" fontId="152" fillId="0" borderId="27" xfId="477" applyFont="1" applyFill="1" applyBorder="1" applyAlignment="1" applyProtection="1">
      <alignment horizontal="center" vertical="center"/>
      <protection/>
    </xf>
    <xf numFmtId="0" fontId="152" fillId="0" borderId="20" xfId="477" applyFont="1" applyFill="1" applyBorder="1" applyAlignment="1" applyProtection="1">
      <alignment horizontal="center" vertical="center"/>
      <protection/>
    </xf>
    <xf numFmtId="49" fontId="152" fillId="0" borderId="19" xfId="0" applyNumberFormat="1" applyFont="1" applyFill="1" applyBorder="1" applyAlignment="1" applyProtection="1" quotePrefix="1">
      <alignment horizontal="center" vertical="center"/>
      <protection locked="0"/>
    </xf>
    <xf numFmtId="49" fontId="152" fillId="0" borderId="19" xfId="0" applyNumberFormat="1" applyFont="1" applyFill="1" applyBorder="1" applyAlignment="1" applyProtection="1">
      <alignment horizontal="center" vertical="center"/>
      <protection locked="0"/>
    </xf>
    <xf numFmtId="41" fontId="15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52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15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52" fillId="0" borderId="19" xfId="0" applyNumberFormat="1" applyFont="1" applyFill="1" applyBorder="1" applyAlignment="1" applyProtection="1" quotePrefix="1">
      <alignment horizontal="center" vertical="center"/>
      <protection locked="0"/>
    </xf>
    <xf numFmtId="41" fontId="152" fillId="0" borderId="19" xfId="0" applyNumberFormat="1" applyFont="1" applyFill="1" applyBorder="1" applyAlignment="1" applyProtection="1">
      <alignment horizontal="center" vertical="center"/>
      <protection locked="0"/>
    </xf>
    <xf numFmtId="0" fontId="152" fillId="0" borderId="2" xfId="0" applyFont="1" applyFill="1" applyBorder="1" applyAlignment="1" applyProtection="1">
      <alignment horizontal="right" vertical="center" shrinkToFit="1"/>
      <protection locked="0"/>
    </xf>
    <xf numFmtId="41" fontId="152" fillId="0" borderId="19" xfId="0" applyNumberFormat="1" applyFont="1" applyFill="1" applyBorder="1" applyAlignment="1" applyProtection="1">
      <alignment horizontal="right" vertical="center" shrinkToFit="1"/>
      <protection locked="0"/>
    </xf>
    <xf numFmtId="41" fontId="15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52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52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152" fillId="0" borderId="19" xfId="0" applyNumberFormat="1" applyFont="1" applyFill="1" applyBorder="1" applyAlignment="1" applyProtection="1" quotePrefix="1">
      <alignment horizontal="center" vertical="center"/>
      <protection locked="0"/>
    </xf>
    <xf numFmtId="49" fontId="153" fillId="0" borderId="19" xfId="0" applyNumberFormat="1" applyFont="1" applyFill="1" applyBorder="1" applyAlignment="1" applyProtection="1">
      <alignment horizontal="center" vertical="center"/>
      <protection locked="0"/>
    </xf>
    <xf numFmtId="41" fontId="15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5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53" fillId="0" borderId="19" xfId="0" applyNumberFormat="1" applyFont="1" applyFill="1" applyBorder="1" applyAlignment="1" applyProtection="1">
      <alignment horizontal="center" vertical="center"/>
      <protection locked="0"/>
    </xf>
    <xf numFmtId="41" fontId="153" fillId="0" borderId="2" xfId="0" applyNumberFormat="1" applyFont="1" applyFill="1" applyBorder="1" applyAlignment="1" applyProtection="1">
      <alignment horizontal="right" vertical="center" shrinkToFit="1"/>
      <protection locked="0"/>
    </xf>
    <xf numFmtId="41" fontId="153" fillId="0" borderId="19" xfId="0" applyNumberFormat="1" applyFont="1" applyFill="1" applyBorder="1" applyAlignment="1" applyProtection="1">
      <alignment horizontal="center" vertical="center"/>
      <protection locked="0"/>
    </xf>
    <xf numFmtId="49" fontId="153" fillId="0" borderId="28" xfId="0" applyNumberFormat="1" applyFont="1" applyFill="1" applyBorder="1" applyAlignment="1" applyProtection="1">
      <alignment horizontal="center" vertical="center"/>
      <protection locked="0"/>
    </xf>
    <xf numFmtId="0" fontId="153" fillId="0" borderId="2" xfId="0" applyFont="1" applyFill="1" applyBorder="1" applyAlignment="1" applyProtection="1">
      <alignment horizontal="right" vertical="center" shrinkToFit="1"/>
      <protection locked="0"/>
    </xf>
    <xf numFmtId="49" fontId="153" fillId="0" borderId="19" xfId="0" applyNumberFormat="1" applyFont="1" applyFill="1" applyBorder="1" applyAlignment="1" applyProtection="1" quotePrefix="1">
      <alignment horizontal="center" vertical="center"/>
      <protection locked="0"/>
    </xf>
    <xf numFmtId="41" fontId="153" fillId="0" borderId="2" xfId="0" applyNumberFormat="1" applyFont="1" applyFill="1" applyBorder="1" applyAlignment="1" applyProtection="1">
      <alignment horizontal="right" vertical="center" wrapText="1"/>
      <protection locked="0"/>
    </xf>
    <xf numFmtId="41" fontId="153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153" fillId="0" borderId="2" xfId="0" applyNumberFormat="1" applyFont="1" applyFill="1" applyBorder="1" applyAlignment="1" applyProtection="1">
      <alignment horizontal="left" vertical="center" wrapText="1"/>
      <protection locked="0"/>
    </xf>
    <xf numFmtId="41" fontId="15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5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52" fillId="0" borderId="19" xfId="0" applyFont="1" applyFill="1" applyBorder="1" applyAlignment="1" applyProtection="1">
      <alignment horizontal="center" vertical="center"/>
      <protection locked="0"/>
    </xf>
    <xf numFmtId="41" fontId="152" fillId="0" borderId="28" xfId="0" applyNumberFormat="1" applyFont="1" applyFill="1" applyBorder="1" applyAlignment="1" applyProtection="1">
      <alignment horizontal="center" wrapText="1"/>
      <protection locked="0"/>
    </xf>
    <xf numFmtId="0" fontId="152" fillId="0" borderId="28" xfId="0" applyFont="1" applyFill="1" applyBorder="1" applyAlignment="1" applyProtection="1">
      <alignment horizontal="center" vertical="center" wrapText="1"/>
      <protection locked="0"/>
    </xf>
    <xf numFmtId="41" fontId="152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52" fillId="0" borderId="33" xfId="477" applyFont="1" applyFill="1" applyBorder="1" applyAlignment="1">
      <alignment horizontal="centerContinuous" vertical="center"/>
    </xf>
    <xf numFmtId="0" fontId="152" fillId="0" borderId="34" xfId="477" applyFont="1" applyFill="1" applyBorder="1" applyAlignment="1">
      <alignment horizontal="centerContinuous" vertical="center"/>
    </xf>
    <xf numFmtId="0" fontId="152" fillId="0" borderId="22" xfId="477" applyFont="1" applyFill="1" applyBorder="1" applyAlignment="1">
      <alignment horizontal="centerContinuous" vertical="center"/>
    </xf>
    <xf numFmtId="0" fontId="152" fillId="0" borderId="21" xfId="477" applyFont="1" applyFill="1" applyBorder="1" applyAlignment="1">
      <alignment horizontal="centerContinuous" vertical="center"/>
    </xf>
    <xf numFmtId="0" fontId="152" fillId="0" borderId="28" xfId="477" applyFont="1" applyFill="1" applyBorder="1" applyAlignment="1">
      <alignment horizontal="center" vertical="center" wrapText="1"/>
    </xf>
    <xf numFmtId="0" fontId="152" fillId="0" borderId="27" xfId="477" applyFont="1" applyFill="1" applyBorder="1" applyAlignment="1">
      <alignment horizontal="center" vertical="center" wrapText="1"/>
    </xf>
    <xf numFmtId="0" fontId="152" fillId="0" borderId="19" xfId="0" applyFont="1" applyFill="1" applyBorder="1" applyAlignment="1" quotePrefix="1">
      <alignment horizontal="center" vertical="center"/>
    </xf>
    <xf numFmtId="41" fontId="152" fillId="0" borderId="2" xfId="0" applyNumberFormat="1" applyFont="1" applyFill="1" applyBorder="1" applyAlignment="1" applyProtection="1">
      <alignment horizontal="right" vertical="center"/>
      <protection locked="0"/>
    </xf>
    <xf numFmtId="177" fontId="152" fillId="0" borderId="0" xfId="0" applyNumberFormat="1" applyFont="1" applyFill="1" applyBorder="1" applyAlignment="1" applyProtection="1">
      <alignment horizontal="right" vertical="center"/>
      <protection locked="0"/>
    </xf>
    <xf numFmtId="0" fontId="152" fillId="0" borderId="2" xfId="0" applyFont="1" applyFill="1" applyBorder="1" applyAlignment="1" quotePrefix="1">
      <alignment horizontal="center" vertical="center"/>
    </xf>
    <xf numFmtId="0" fontId="153" fillId="0" borderId="19" xfId="0" applyFont="1" applyFill="1" applyBorder="1" applyAlignment="1" quotePrefix="1">
      <alignment horizontal="center" vertical="center"/>
    </xf>
    <xf numFmtId="41" fontId="153" fillId="0" borderId="2" xfId="0" applyNumberFormat="1" applyFont="1" applyFill="1" applyBorder="1" applyAlignment="1" applyProtection="1">
      <alignment horizontal="right" vertical="center"/>
      <protection locked="0"/>
    </xf>
    <xf numFmtId="177" fontId="153" fillId="0" borderId="0" xfId="0" applyNumberFormat="1" applyFont="1" applyFill="1" applyBorder="1" applyAlignment="1" applyProtection="1">
      <alignment horizontal="right" vertical="center"/>
      <protection locked="0"/>
    </xf>
    <xf numFmtId="177" fontId="153" fillId="0" borderId="19" xfId="0" applyNumberFormat="1" applyFont="1" applyFill="1" applyBorder="1" applyAlignment="1" applyProtection="1">
      <alignment horizontal="right" vertical="center"/>
      <protection locked="0"/>
    </xf>
    <xf numFmtId="0" fontId="153" fillId="0" borderId="2" xfId="0" applyFont="1" applyFill="1" applyBorder="1" applyAlignment="1" quotePrefix="1">
      <alignment horizontal="center" vertical="center"/>
    </xf>
    <xf numFmtId="49" fontId="152" fillId="0" borderId="39" xfId="471" applyNumberFormat="1" applyFont="1" applyFill="1" applyBorder="1" applyAlignment="1">
      <alignment horizontal="centerContinuous" vertical="center" shrinkToFit="1"/>
    </xf>
    <xf numFmtId="49" fontId="152" fillId="0" borderId="34" xfId="471" applyNumberFormat="1" applyFont="1" applyFill="1" applyBorder="1" applyAlignment="1">
      <alignment horizontal="centerContinuous" vertical="center" shrinkToFit="1"/>
    </xf>
    <xf numFmtId="49" fontId="152" fillId="0" borderId="35" xfId="471" applyNumberFormat="1" applyFont="1" applyFill="1" applyBorder="1" applyAlignment="1">
      <alignment horizontal="centerContinuous" vertical="center" shrinkToFit="1"/>
    </xf>
    <xf numFmtId="49" fontId="152" fillId="0" borderId="36" xfId="471" applyNumberFormat="1" applyFont="1" applyFill="1" applyBorder="1" applyAlignment="1">
      <alignment horizontal="centerContinuous" vertical="center" shrinkToFit="1"/>
    </xf>
    <xf numFmtId="49" fontId="152" fillId="0" borderId="37" xfId="471" applyNumberFormat="1" applyFont="1" applyFill="1" applyBorder="1" applyAlignment="1">
      <alignment horizontal="centerContinuous" vertical="center" shrinkToFit="1"/>
    </xf>
    <xf numFmtId="49" fontId="152" fillId="0" borderId="28" xfId="471" applyNumberFormat="1" applyFont="1" applyFill="1" applyBorder="1" applyAlignment="1">
      <alignment horizontal="centerContinuous" vertical="center" shrinkToFit="1"/>
    </xf>
    <xf numFmtId="49" fontId="152" fillId="0" borderId="19" xfId="471" applyNumberFormat="1" applyFont="1" applyFill="1" applyBorder="1" applyAlignment="1">
      <alignment horizontal="centerContinuous" vertical="center" shrinkToFit="1"/>
    </xf>
    <xf numFmtId="49" fontId="152" fillId="0" borderId="28" xfId="471" applyNumberFormat="1" applyFont="1" applyFill="1" applyBorder="1" applyAlignment="1">
      <alignment horizontal="center" vertical="center" shrinkToFit="1"/>
    </xf>
    <xf numFmtId="49" fontId="152" fillId="0" borderId="19" xfId="471" applyNumberFormat="1" applyFont="1" applyFill="1" applyBorder="1" applyAlignment="1">
      <alignment horizontal="center" vertical="center" shrinkToFit="1"/>
    </xf>
    <xf numFmtId="49" fontId="152" fillId="0" borderId="28" xfId="471" applyNumberFormat="1" applyFont="1" applyFill="1" applyBorder="1" applyAlignment="1">
      <alignment vertical="center" shrinkToFit="1"/>
    </xf>
    <xf numFmtId="49" fontId="152" fillId="0" borderId="21" xfId="471" applyNumberFormat="1" applyFont="1" applyFill="1" applyBorder="1" applyAlignment="1">
      <alignment horizontal="centerContinuous" vertical="center" shrinkToFit="1"/>
    </xf>
    <xf numFmtId="49" fontId="152" fillId="0" borderId="21" xfId="471" applyNumberFormat="1" applyFont="1" applyFill="1" applyBorder="1" applyAlignment="1">
      <alignment horizontal="center" vertical="center" shrinkToFit="1"/>
    </xf>
    <xf numFmtId="49" fontId="152" fillId="0" borderId="27" xfId="471" applyNumberFormat="1" applyFont="1" applyFill="1" applyBorder="1" applyAlignment="1">
      <alignment horizontal="centerContinuous" vertical="center" shrinkToFit="1"/>
    </xf>
    <xf numFmtId="49" fontId="152" fillId="0" borderId="35" xfId="471" applyNumberFormat="1" applyFont="1" applyFill="1" applyBorder="1" applyAlignment="1">
      <alignment horizontal="centerContinuous" vertical="center"/>
    </xf>
    <xf numFmtId="49" fontId="152" fillId="0" borderId="37" xfId="471" applyNumberFormat="1" applyFont="1" applyFill="1" applyBorder="1" applyAlignment="1">
      <alignment horizontal="centerContinuous" vertical="center"/>
    </xf>
    <xf numFmtId="49" fontId="152" fillId="0" borderId="36" xfId="471" applyNumberFormat="1" applyFont="1" applyFill="1" applyBorder="1" applyAlignment="1">
      <alignment horizontal="centerContinuous" vertical="center"/>
    </xf>
    <xf numFmtId="49" fontId="152" fillId="0" borderId="0" xfId="471" applyNumberFormat="1" applyFont="1" applyFill="1" applyBorder="1" applyAlignment="1">
      <alignment vertical="center" shrinkToFit="1"/>
    </xf>
    <xf numFmtId="49" fontId="152" fillId="0" borderId="20" xfId="471" applyNumberFormat="1" applyFont="1" applyFill="1" applyBorder="1" applyAlignment="1">
      <alignment horizontal="centerContinuous" vertical="center" shrinkToFit="1"/>
    </xf>
    <xf numFmtId="0" fontId="152" fillId="0" borderId="19" xfId="471" applyFont="1" applyFill="1" applyBorder="1" applyAlignment="1" applyProtection="1" quotePrefix="1">
      <alignment horizontal="center" vertical="center"/>
      <protection locked="0"/>
    </xf>
    <xf numFmtId="41" fontId="152" fillId="0" borderId="0" xfId="472" applyNumberFormat="1" applyFont="1" applyFill="1" applyBorder="1" applyAlignment="1" applyProtection="1">
      <alignment horizontal="right" vertical="center"/>
      <protection locked="0"/>
    </xf>
    <xf numFmtId="41" fontId="152" fillId="0" borderId="0" xfId="0" applyNumberFormat="1" applyFont="1" applyFill="1" applyBorder="1" applyAlignment="1">
      <alignment horizontal="right" vertical="center"/>
    </xf>
    <xf numFmtId="0" fontId="152" fillId="0" borderId="2" xfId="471" applyFont="1" applyFill="1" applyBorder="1" applyAlignment="1" applyProtection="1" quotePrefix="1">
      <alignment horizontal="center" vertical="center"/>
      <protection locked="0"/>
    </xf>
    <xf numFmtId="0" fontId="153" fillId="0" borderId="19" xfId="471" applyFont="1" applyFill="1" applyBorder="1" applyAlignment="1" applyProtection="1" quotePrefix="1">
      <alignment horizontal="center" vertical="center"/>
      <protection locked="0"/>
    </xf>
    <xf numFmtId="41" fontId="153" fillId="0" borderId="0" xfId="472" applyNumberFormat="1" applyFont="1" applyFill="1" applyBorder="1" applyAlignment="1" applyProtection="1">
      <alignment horizontal="right" vertical="center"/>
      <protection locked="0"/>
    </xf>
    <xf numFmtId="0" fontId="153" fillId="0" borderId="2" xfId="471" applyFont="1" applyFill="1" applyBorder="1" applyAlignment="1" applyProtection="1" quotePrefix="1">
      <alignment horizontal="center" vertical="center"/>
      <protection locked="0"/>
    </xf>
    <xf numFmtId="41" fontId="152" fillId="0" borderId="27" xfId="485" applyNumberFormat="1" applyFont="1" applyFill="1" applyBorder="1" applyAlignment="1">
      <alignment horizontal="center" vertical="center" wrapText="1"/>
      <protection/>
    </xf>
    <xf numFmtId="49" fontId="152" fillId="0" borderId="19" xfId="485" applyNumberFormat="1" applyFont="1" applyFill="1" applyBorder="1" applyAlignment="1">
      <alignment horizontal="center" vertical="center"/>
      <protection/>
    </xf>
    <xf numFmtId="41" fontId="152" fillId="0" borderId="0" xfId="0" applyNumberFormat="1" applyFont="1" applyFill="1" applyAlignment="1">
      <alignment horizontal="center" vertical="center"/>
    </xf>
    <xf numFmtId="41" fontId="152" fillId="0" borderId="0" xfId="0" applyNumberFormat="1" applyFont="1" applyFill="1" applyAlignment="1" applyProtection="1">
      <alignment horizontal="center" vertical="center"/>
      <protection locked="0"/>
    </xf>
    <xf numFmtId="49" fontId="152" fillId="0" borderId="2" xfId="485" applyNumberFormat="1" applyFont="1" applyFill="1" applyBorder="1" applyAlignment="1">
      <alignment horizontal="center" vertical="center"/>
      <protection/>
    </xf>
    <xf numFmtId="49" fontId="153" fillId="0" borderId="19" xfId="485" applyNumberFormat="1" applyFont="1" applyFill="1" applyBorder="1" applyAlignment="1">
      <alignment horizontal="center" vertical="center"/>
      <protection/>
    </xf>
    <xf numFmtId="49" fontId="153" fillId="0" borderId="2" xfId="485" applyNumberFormat="1" applyFont="1" applyFill="1" applyBorder="1" applyAlignment="1">
      <alignment horizontal="center" vertical="center"/>
      <protection/>
    </xf>
    <xf numFmtId="0" fontId="54" fillId="0" borderId="0" xfId="474" applyFont="1" applyFill="1" applyBorder="1" applyAlignment="1" applyProtection="1">
      <alignment vertical="center"/>
      <protection/>
    </xf>
    <xf numFmtId="3" fontId="54" fillId="0" borderId="0" xfId="485" applyNumberFormat="1" applyFont="1" applyFill="1" applyBorder="1" applyAlignment="1">
      <alignment vertical="center"/>
      <protection/>
    </xf>
    <xf numFmtId="0" fontId="54" fillId="0" borderId="0" xfId="430" applyFont="1" applyFill="1" applyAlignment="1">
      <alignment horizontal="right" vertical="center"/>
      <protection/>
    </xf>
    <xf numFmtId="0" fontId="154" fillId="0" borderId="0" xfId="430" applyFont="1" applyFill="1" applyAlignment="1">
      <alignment vertical="center"/>
      <protection/>
    </xf>
    <xf numFmtId="0" fontId="155" fillId="0" borderId="24" xfId="430" applyFont="1" applyFill="1" applyBorder="1" applyAlignment="1">
      <alignment horizontal="center" vertical="center" wrapText="1"/>
      <protection/>
    </xf>
    <xf numFmtId="0" fontId="155" fillId="0" borderId="0" xfId="430" applyFont="1" applyFill="1" applyBorder="1" applyAlignment="1">
      <alignment horizontal="center" vertical="center" wrapText="1"/>
      <protection/>
    </xf>
    <xf numFmtId="0" fontId="155" fillId="0" borderId="27" xfId="430" applyFont="1" applyFill="1" applyBorder="1" applyAlignment="1">
      <alignment horizontal="center" vertical="center" wrapText="1"/>
      <protection/>
    </xf>
    <xf numFmtId="0" fontId="155" fillId="0" borderId="19" xfId="430" applyFont="1" applyFill="1" applyBorder="1" applyAlignment="1">
      <alignment horizontal="center" vertical="center" wrapText="1"/>
      <protection/>
    </xf>
    <xf numFmtId="0" fontId="155" fillId="0" borderId="2" xfId="430" applyFont="1" applyFill="1" applyBorder="1" applyAlignment="1">
      <alignment horizontal="center" vertical="center"/>
      <protection/>
    </xf>
    <xf numFmtId="0" fontId="155" fillId="0" borderId="0" xfId="430" applyFont="1" applyFill="1" applyBorder="1" applyAlignment="1">
      <alignment horizontal="center" vertical="center"/>
      <protection/>
    </xf>
    <xf numFmtId="0" fontId="155" fillId="0" borderId="19" xfId="430" applyFont="1" applyFill="1" applyBorder="1" applyAlignment="1">
      <alignment horizontal="center" vertical="center"/>
      <protection/>
    </xf>
    <xf numFmtId="0" fontId="155" fillId="0" borderId="2" xfId="430" applyFont="1" applyFill="1" applyBorder="1" applyAlignment="1">
      <alignment horizontal="center" vertical="center" wrapText="1"/>
      <protection/>
    </xf>
    <xf numFmtId="0" fontId="156" fillId="0" borderId="29" xfId="430" applyFont="1" applyFill="1" applyBorder="1" applyAlignment="1">
      <alignment horizontal="center" vertical="center" wrapText="1"/>
      <protection/>
    </xf>
    <xf numFmtId="0" fontId="156" fillId="0" borderId="30" xfId="430" applyFont="1" applyFill="1" applyBorder="1" applyAlignment="1">
      <alignment horizontal="center" vertical="center"/>
      <protection/>
    </xf>
    <xf numFmtId="0" fontId="156" fillId="0" borderId="6" xfId="430" applyFont="1" applyFill="1" applyBorder="1" applyAlignment="1">
      <alignment horizontal="center" vertical="center"/>
      <protection/>
    </xf>
    <xf numFmtId="0" fontId="156" fillId="0" borderId="29" xfId="430" applyFont="1" applyFill="1" applyBorder="1" applyAlignment="1">
      <alignment horizontal="center" vertical="center"/>
      <protection/>
    </xf>
    <xf numFmtId="0" fontId="156" fillId="0" borderId="30" xfId="430" applyFont="1" applyFill="1" applyBorder="1" applyAlignment="1">
      <alignment horizontal="center" vertical="center" wrapText="1"/>
      <protection/>
    </xf>
    <xf numFmtId="0" fontId="155" fillId="0" borderId="0" xfId="430" applyFont="1" applyFill="1" applyAlignment="1">
      <alignment vertical="center"/>
      <protection/>
    </xf>
    <xf numFmtId="0" fontId="155" fillId="0" borderId="0" xfId="430" applyFont="1" applyFill="1">
      <alignment vertical="center"/>
      <protection/>
    </xf>
    <xf numFmtId="41" fontId="152" fillId="0" borderId="0" xfId="485" applyNumberFormat="1" applyFont="1" applyFill="1" applyBorder="1" applyAlignment="1">
      <alignment horizontal="right" vertical="center"/>
      <protection/>
    </xf>
    <xf numFmtId="41" fontId="152" fillId="0" borderId="0" xfId="485" applyNumberFormat="1" applyFont="1" applyFill="1" applyAlignment="1">
      <alignment horizontal="center" vertical="center"/>
      <protection/>
    </xf>
    <xf numFmtId="41" fontId="152" fillId="0" borderId="0" xfId="485" applyNumberFormat="1" applyFont="1" applyFill="1" applyAlignment="1" applyProtection="1">
      <alignment horizontal="center" vertical="center"/>
      <protection locked="0"/>
    </xf>
    <xf numFmtId="41" fontId="153" fillId="0" borderId="0" xfId="485" applyNumberFormat="1" applyFont="1" applyFill="1" applyBorder="1" applyAlignment="1">
      <alignment horizontal="right" vertical="center"/>
      <protection/>
    </xf>
    <xf numFmtId="41" fontId="153" fillId="0" borderId="0" xfId="485" applyNumberFormat="1" applyFont="1" applyFill="1" applyAlignment="1">
      <alignment horizontal="center" vertical="center"/>
      <protection/>
    </xf>
    <xf numFmtId="41" fontId="153" fillId="0" borderId="0" xfId="485" applyNumberFormat="1" applyFont="1" applyFill="1" applyAlignment="1" applyProtection="1">
      <alignment horizontal="center" vertical="center"/>
      <protection locked="0"/>
    </xf>
    <xf numFmtId="0" fontId="155" fillId="0" borderId="21" xfId="0" applyFont="1" applyFill="1" applyBorder="1" applyAlignment="1">
      <alignment horizontal="center" vertical="center" wrapText="1"/>
    </xf>
    <xf numFmtId="0" fontId="155" fillId="0" borderId="5" xfId="0" applyFont="1" applyFill="1" applyBorder="1" applyAlignment="1">
      <alignment horizontal="center" vertical="center" wrapText="1"/>
    </xf>
    <xf numFmtId="0" fontId="152" fillId="0" borderId="22" xfId="486" applyFont="1" applyFill="1" applyBorder="1" applyAlignment="1">
      <alignment horizontal="center" vertical="center"/>
    </xf>
    <xf numFmtId="200" fontId="155" fillId="0" borderId="19" xfId="0" applyNumberFormat="1" applyFont="1" applyFill="1" applyBorder="1" applyAlignment="1">
      <alignment horizontal="center" vertical="center"/>
    </xf>
    <xf numFmtId="187" fontId="151" fillId="0" borderId="0" xfId="0" applyNumberFormat="1" applyFont="1" applyFill="1" applyBorder="1" applyAlignment="1">
      <alignment horizontal="center" vertical="center"/>
    </xf>
    <xf numFmtId="200" fontId="152" fillId="0" borderId="2" xfId="486" applyNumberFormat="1" applyFont="1" applyFill="1" applyBorder="1" applyAlignment="1">
      <alignment horizontal="center" vertical="center"/>
    </xf>
    <xf numFmtId="0" fontId="151" fillId="0" borderId="19" xfId="0" applyFont="1" applyFill="1" applyBorder="1" applyAlignment="1">
      <alignment horizontal="center" vertical="center" wrapText="1"/>
    </xf>
    <xf numFmtId="187" fontId="151" fillId="0" borderId="0" xfId="0" applyNumberFormat="1" applyFont="1" applyFill="1" applyBorder="1" applyAlignment="1">
      <alignment vertical="center"/>
    </xf>
    <xf numFmtId="0" fontId="151" fillId="0" borderId="2" xfId="486" applyFont="1" applyFill="1" applyBorder="1" applyAlignment="1">
      <alignment horizontal="center" vertical="center"/>
    </xf>
    <xf numFmtId="0" fontId="157" fillId="0" borderId="19" xfId="0" applyFont="1" applyFill="1" applyBorder="1" applyAlignment="1">
      <alignment horizontal="center" vertical="center" wrapText="1"/>
    </xf>
    <xf numFmtId="187" fontId="157" fillId="0" borderId="0" xfId="0" applyNumberFormat="1" applyFont="1" applyFill="1" applyBorder="1" applyAlignment="1">
      <alignment vertical="center"/>
    </xf>
    <xf numFmtId="0" fontId="157" fillId="0" borderId="2" xfId="486" applyFont="1" applyFill="1" applyBorder="1" applyAlignment="1">
      <alignment horizontal="center" vertical="center"/>
    </xf>
    <xf numFmtId="0" fontId="155" fillId="0" borderId="19" xfId="0" applyFont="1" applyFill="1" applyBorder="1" applyAlignment="1">
      <alignment horizontal="center" vertical="center" wrapText="1"/>
    </xf>
    <xf numFmtId="201" fontId="151" fillId="0" borderId="0" xfId="0" applyNumberFormat="1" applyFont="1" applyFill="1" applyBorder="1" applyAlignment="1">
      <alignment vertical="center"/>
    </xf>
    <xf numFmtId="196" fontId="151" fillId="0" borderId="0" xfId="0" applyNumberFormat="1" applyFont="1" applyFill="1" applyBorder="1" applyAlignment="1">
      <alignment vertical="center"/>
    </xf>
    <xf numFmtId="41" fontId="152" fillId="0" borderId="2" xfId="486" applyNumberFormat="1" applyFont="1" applyFill="1" applyBorder="1" applyAlignment="1">
      <alignment horizontal="center" vertical="center"/>
    </xf>
    <xf numFmtId="0" fontId="155" fillId="0" borderId="29" xfId="0" applyFont="1" applyFill="1" applyBorder="1" applyAlignment="1">
      <alignment horizontal="center" vertical="center" wrapText="1"/>
    </xf>
    <xf numFmtId="201" fontId="151" fillId="0" borderId="6" xfId="430" applyNumberFormat="1" applyFont="1" applyFill="1" applyBorder="1" applyAlignment="1">
      <alignment vertical="center"/>
      <protection/>
    </xf>
    <xf numFmtId="196" fontId="151" fillId="0" borderId="6" xfId="430" applyNumberFormat="1" applyFont="1" applyFill="1" applyBorder="1" applyAlignment="1">
      <alignment vertical="center"/>
      <protection/>
    </xf>
    <xf numFmtId="187" fontId="151" fillId="0" borderId="29" xfId="0" applyNumberFormat="1" applyFont="1" applyFill="1" applyBorder="1" applyAlignment="1">
      <alignment horizontal="center" vertical="center"/>
    </xf>
    <xf numFmtId="41" fontId="152" fillId="0" borderId="30" xfId="486" applyNumberFormat="1" applyFont="1" applyFill="1" applyBorder="1" applyAlignment="1">
      <alignment horizontal="center" vertical="center"/>
    </xf>
    <xf numFmtId="0" fontId="54" fillId="0" borderId="20" xfId="473" applyFont="1" applyFill="1" applyBorder="1" applyAlignment="1">
      <alignment horizontal="centerContinuous" vertical="center" wrapText="1" shrinkToFit="1"/>
    </xf>
    <xf numFmtId="0" fontId="54" fillId="0" borderId="41" xfId="473" applyFont="1" applyFill="1" applyBorder="1" applyAlignment="1">
      <alignment vertical="center" shrinkToFit="1"/>
    </xf>
    <xf numFmtId="0" fontId="54" fillId="0" borderId="4" xfId="473" applyFont="1" applyFill="1" applyBorder="1" applyAlignment="1">
      <alignment vertical="center" shrinkToFit="1"/>
    </xf>
    <xf numFmtId="0" fontId="152" fillId="0" borderId="39" xfId="431" applyFont="1" applyFill="1" applyBorder="1" applyAlignment="1">
      <alignment horizontal="center" vertical="center"/>
      <protection/>
    </xf>
    <xf numFmtId="0" fontId="152" fillId="0" borderId="33" xfId="431" applyFont="1" applyFill="1" applyBorder="1" applyAlignment="1">
      <alignment horizontal="centerContinuous" vertical="center"/>
      <protection/>
    </xf>
    <xf numFmtId="0" fontId="153" fillId="0" borderId="38" xfId="431" applyFont="1" applyFill="1" applyBorder="1" applyAlignment="1">
      <alignment horizontal="centerContinuous" vertical="center"/>
      <protection/>
    </xf>
    <xf numFmtId="0" fontId="152" fillId="0" borderId="2" xfId="431" applyFont="1" applyFill="1" applyBorder="1" applyAlignment="1">
      <alignment horizontal="center" vertical="center"/>
      <protection/>
    </xf>
    <xf numFmtId="0" fontId="152" fillId="0" borderId="25" xfId="431" applyFont="1" applyFill="1" applyBorder="1" applyAlignment="1">
      <alignment horizontal="center" vertical="center" shrinkToFit="1"/>
      <protection/>
    </xf>
    <xf numFmtId="0" fontId="152" fillId="0" borderId="28" xfId="431" applyFont="1" applyFill="1" applyBorder="1" applyAlignment="1">
      <alignment horizontal="center" vertical="center"/>
      <protection/>
    </xf>
    <xf numFmtId="0" fontId="152" fillId="0" borderId="28" xfId="431" applyFont="1" applyFill="1" applyBorder="1" applyAlignment="1">
      <alignment horizontal="centerContinuous" vertical="center"/>
      <protection/>
    </xf>
    <xf numFmtId="0" fontId="152" fillId="0" borderId="25" xfId="431" applyFont="1" applyFill="1" applyBorder="1" applyAlignment="1">
      <alignment vertical="center"/>
      <protection/>
    </xf>
    <xf numFmtId="0" fontId="152" fillId="0" borderId="4" xfId="431" applyFont="1" applyFill="1" applyBorder="1" applyAlignment="1">
      <alignment horizontal="centerContinuous" vertical="center"/>
      <protection/>
    </xf>
    <xf numFmtId="0" fontId="153" fillId="0" borderId="4" xfId="431" applyFont="1" applyFill="1" applyBorder="1" applyAlignment="1">
      <alignment horizontal="centerContinuous" vertical="center"/>
      <protection/>
    </xf>
    <xf numFmtId="0" fontId="152" fillId="0" borderId="23" xfId="431" applyFont="1" applyFill="1" applyBorder="1" applyAlignment="1">
      <alignment horizontal="centerContinuous" vertical="center"/>
      <protection/>
    </xf>
    <xf numFmtId="0" fontId="152" fillId="0" borderId="41" xfId="431" applyFont="1" applyFill="1" applyBorder="1" applyAlignment="1">
      <alignment horizontal="centerContinuous" vertical="center"/>
      <protection/>
    </xf>
    <xf numFmtId="0" fontId="152" fillId="0" borderId="42" xfId="431" applyFont="1" applyFill="1" applyBorder="1" applyAlignment="1">
      <alignment horizontal="centerContinuous" vertical="center"/>
      <protection/>
    </xf>
    <xf numFmtId="0" fontId="152" fillId="0" borderId="25" xfId="431" applyFont="1" applyFill="1" applyBorder="1" applyAlignment="1">
      <alignment horizontal="centerContinuous" vertical="center"/>
      <protection/>
    </xf>
    <xf numFmtId="0" fontId="152" fillId="0" borderId="24" xfId="431" applyFont="1" applyFill="1" applyBorder="1" applyAlignment="1">
      <alignment horizontal="center" vertical="center"/>
      <protection/>
    </xf>
    <xf numFmtId="0" fontId="152" fillId="0" borderId="23" xfId="431" applyFont="1" applyFill="1" applyBorder="1" applyAlignment="1">
      <alignment horizontal="center" vertical="center"/>
      <protection/>
    </xf>
    <xf numFmtId="0" fontId="152" fillId="0" borderId="25" xfId="431" applyFont="1" applyFill="1" applyBorder="1" applyAlignment="1">
      <alignment horizontal="center" vertical="center"/>
      <protection/>
    </xf>
    <xf numFmtId="0" fontId="152" fillId="0" borderId="2" xfId="431" applyFont="1" applyFill="1" applyBorder="1" applyAlignment="1">
      <alignment horizontal="center" vertical="center" wrapText="1"/>
      <protection/>
    </xf>
    <xf numFmtId="0" fontId="152" fillId="0" borderId="28" xfId="431" applyFont="1" applyFill="1" applyBorder="1" applyAlignment="1">
      <alignment horizontal="center" vertical="center" shrinkToFit="1"/>
      <protection/>
    </xf>
    <xf numFmtId="0" fontId="152" fillId="0" borderId="24" xfId="431" applyFont="1" applyFill="1" applyBorder="1" applyAlignment="1">
      <alignment horizontal="center" vertical="center" shrinkToFit="1"/>
      <protection/>
    </xf>
    <xf numFmtId="0" fontId="152" fillId="0" borderId="26" xfId="431" applyFont="1" applyFill="1" applyBorder="1" applyAlignment="1">
      <alignment horizontal="center" vertical="center" shrinkToFit="1"/>
      <protection/>
    </xf>
    <xf numFmtId="0" fontId="152" fillId="0" borderId="23" xfId="431" applyFont="1" applyFill="1" applyBorder="1" applyAlignment="1">
      <alignment horizontal="center" vertical="center" shrinkToFit="1"/>
      <protection/>
    </xf>
    <xf numFmtId="0" fontId="152" fillId="0" borderId="19" xfId="431" applyFont="1" applyFill="1" applyBorder="1" applyAlignment="1">
      <alignment horizontal="center" vertical="center" shrinkToFit="1"/>
      <protection/>
    </xf>
    <xf numFmtId="0" fontId="152" fillId="0" borderId="2" xfId="431" applyFont="1" applyFill="1" applyBorder="1" applyAlignment="1">
      <alignment horizontal="center" vertical="center" shrinkToFit="1"/>
      <protection/>
    </xf>
    <xf numFmtId="0" fontId="152" fillId="0" borderId="28" xfId="431" applyFont="1" applyFill="1" applyBorder="1" applyAlignment="1">
      <alignment vertical="center"/>
      <protection/>
    </xf>
    <xf numFmtId="0" fontId="152" fillId="0" borderId="0" xfId="431" applyFont="1" applyFill="1" applyBorder="1" applyAlignment="1">
      <alignment horizontal="center" vertical="center"/>
      <protection/>
    </xf>
    <xf numFmtId="0" fontId="152" fillId="0" borderId="28" xfId="431" applyFont="1" applyFill="1" applyBorder="1" applyAlignment="1">
      <alignment horizontal="center" vertical="center" wrapText="1"/>
      <protection/>
    </xf>
    <xf numFmtId="0" fontId="152" fillId="0" borderId="19" xfId="431" applyFont="1" applyFill="1" applyBorder="1" applyAlignment="1">
      <alignment horizontal="center" vertical="center"/>
      <protection/>
    </xf>
    <xf numFmtId="0" fontId="152" fillId="0" borderId="2" xfId="431" applyFont="1" applyFill="1" applyBorder="1" applyAlignment="1" quotePrefix="1">
      <alignment horizontal="center" vertical="center" shrinkToFit="1"/>
      <protection/>
    </xf>
    <xf numFmtId="0" fontId="152" fillId="0" borderId="28" xfId="431" applyFont="1" applyFill="1" applyBorder="1" applyAlignment="1" quotePrefix="1">
      <alignment horizontal="center" vertical="center" shrinkToFit="1"/>
      <protection/>
    </xf>
    <xf numFmtId="0" fontId="152" fillId="0" borderId="19" xfId="431" applyFont="1" applyFill="1" applyBorder="1" applyAlignment="1" quotePrefix="1">
      <alignment horizontal="center" vertical="center" shrinkToFit="1"/>
      <protection/>
    </xf>
    <xf numFmtId="0" fontId="152" fillId="0" borderId="22" xfId="431" applyFont="1" applyFill="1" applyBorder="1" applyAlignment="1">
      <alignment horizontal="center" vertical="center"/>
      <protection/>
    </xf>
    <xf numFmtId="0" fontId="152" fillId="0" borderId="27" xfId="431" applyFont="1" applyFill="1" applyBorder="1" applyAlignment="1">
      <alignment horizontal="center" vertical="center"/>
      <protection/>
    </xf>
    <xf numFmtId="0" fontId="152" fillId="0" borderId="27" xfId="431" applyFont="1" applyFill="1" applyBorder="1" applyAlignment="1">
      <alignment horizontal="left" vertical="center"/>
      <protection/>
    </xf>
    <xf numFmtId="0" fontId="152" fillId="0" borderId="27" xfId="431" applyFont="1" applyFill="1" applyBorder="1" applyAlignment="1">
      <alignment horizontal="center" vertical="center" shrinkToFit="1"/>
      <protection/>
    </xf>
    <xf numFmtId="0" fontId="152" fillId="0" borderId="20" xfId="431" applyFont="1" applyFill="1" applyBorder="1" applyAlignment="1">
      <alignment horizontal="center" vertical="center"/>
      <protection/>
    </xf>
    <xf numFmtId="49" fontId="152" fillId="0" borderId="22" xfId="431" applyNumberFormat="1" applyFont="1" applyFill="1" applyBorder="1" applyAlignment="1">
      <alignment horizontal="center" vertical="center"/>
      <protection/>
    </xf>
    <xf numFmtId="49" fontId="152" fillId="0" borderId="27" xfId="431" applyNumberFormat="1" applyFont="1" applyFill="1" applyBorder="1" applyAlignment="1">
      <alignment horizontal="center" vertical="center"/>
      <protection/>
    </xf>
    <xf numFmtId="0" fontId="152" fillId="0" borderId="21" xfId="431" applyFont="1" applyFill="1" applyBorder="1" applyAlignment="1">
      <alignment horizontal="center" vertical="center"/>
      <protection/>
    </xf>
    <xf numFmtId="0" fontId="152" fillId="0" borderId="27" xfId="431" applyFont="1" applyFill="1" applyBorder="1" applyAlignment="1" quotePrefix="1">
      <alignment horizontal="center" vertical="center"/>
      <protection/>
    </xf>
    <xf numFmtId="0" fontId="152" fillId="0" borderId="21" xfId="431" applyFont="1" applyFill="1" applyBorder="1" applyAlignment="1">
      <alignment horizontal="center" vertical="center" shrinkToFit="1"/>
      <protection/>
    </xf>
    <xf numFmtId="0" fontId="152" fillId="0" borderId="22" xfId="431" applyFont="1" applyFill="1" applyBorder="1" applyAlignment="1">
      <alignment horizontal="center" vertical="center" shrinkToFit="1"/>
      <protection/>
    </xf>
    <xf numFmtId="41" fontId="152" fillId="0" borderId="0" xfId="431" applyNumberFormat="1" applyFont="1" applyFill="1" applyBorder="1" applyAlignment="1">
      <alignment horizontal="right" vertical="center" shrinkToFit="1"/>
      <protection/>
    </xf>
    <xf numFmtId="0" fontId="152" fillId="0" borderId="2" xfId="431" applyFont="1" applyFill="1" applyBorder="1" applyAlignment="1" quotePrefix="1">
      <alignment horizontal="centerContinuous" vertical="center" shrinkToFit="1"/>
      <protection/>
    </xf>
    <xf numFmtId="0" fontId="152" fillId="0" borderId="19" xfId="431" applyFont="1" applyFill="1" applyBorder="1" applyAlignment="1" quotePrefix="1">
      <alignment horizontal="centerContinuous" vertical="center" shrinkToFit="1"/>
      <protection/>
    </xf>
    <xf numFmtId="41" fontId="152" fillId="0" borderId="0" xfId="411" applyNumberFormat="1" applyFont="1" applyFill="1" applyBorder="1" applyAlignment="1">
      <alignment horizontal="right" vertical="center" shrinkToFit="1"/>
    </xf>
    <xf numFmtId="0" fontId="153" fillId="0" borderId="19" xfId="431" applyFont="1" applyFill="1" applyBorder="1" applyAlignment="1" quotePrefix="1">
      <alignment horizontal="center" vertical="center" shrinkToFit="1"/>
      <protection/>
    </xf>
    <xf numFmtId="41" fontId="153" fillId="0" borderId="0" xfId="431" applyNumberFormat="1" applyFont="1" applyFill="1" applyBorder="1" applyAlignment="1">
      <alignment horizontal="right" vertical="center" shrinkToFit="1"/>
      <protection/>
    </xf>
    <xf numFmtId="0" fontId="153" fillId="0" borderId="2" xfId="431" applyFont="1" applyFill="1" applyBorder="1" applyAlignment="1" quotePrefix="1">
      <alignment horizontal="center" vertical="center" shrinkToFit="1"/>
      <protection/>
    </xf>
    <xf numFmtId="41" fontId="153" fillId="0" borderId="0" xfId="411" applyNumberFormat="1" applyFont="1" applyFill="1" applyBorder="1" applyAlignment="1">
      <alignment horizontal="right" vertical="center" shrinkToFit="1"/>
    </xf>
    <xf numFmtId="0" fontId="152" fillId="0" borderId="38" xfId="431" applyFont="1" applyFill="1" applyBorder="1" applyAlignment="1">
      <alignment horizontal="center" vertical="center"/>
      <protection/>
    </xf>
    <xf numFmtId="0" fontId="152" fillId="0" borderId="39" xfId="431" applyNumberFormat="1" applyFont="1" applyFill="1" applyBorder="1" applyAlignment="1">
      <alignment horizontal="center" vertical="center"/>
      <protection/>
    </xf>
    <xf numFmtId="0" fontId="152" fillId="0" borderId="33" xfId="431" applyFont="1" applyFill="1" applyBorder="1" applyAlignment="1">
      <alignment horizontal="center" vertical="center" shrinkToFit="1"/>
      <protection/>
    </xf>
    <xf numFmtId="0" fontId="152" fillId="0" borderId="33" xfId="431" applyFont="1" applyFill="1" applyBorder="1" applyAlignment="1">
      <alignment horizontal="center" vertical="center"/>
      <protection/>
    </xf>
    <xf numFmtId="0" fontId="152" fillId="0" borderId="39" xfId="431" applyFont="1" applyFill="1" applyBorder="1" applyAlignment="1">
      <alignment horizontal="center" vertical="center" shrinkToFit="1"/>
      <protection/>
    </xf>
    <xf numFmtId="0" fontId="152" fillId="0" borderId="28" xfId="431" applyNumberFormat="1" applyFont="1" applyFill="1" applyBorder="1" applyAlignment="1">
      <alignment horizontal="center" vertical="center"/>
      <protection/>
    </xf>
    <xf numFmtId="0" fontId="152" fillId="0" borderId="24" xfId="431" applyNumberFormat="1" applyFont="1" applyFill="1" applyBorder="1" applyAlignment="1">
      <alignment horizontal="center" vertical="center"/>
      <protection/>
    </xf>
    <xf numFmtId="0" fontId="152" fillId="0" borderId="25" xfId="431" applyFont="1" applyFill="1" applyBorder="1" applyAlignment="1">
      <alignment horizontal="center" vertical="center" wrapText="1"/>
      <protection/>
    </xf>
    <xf numFmtId="0" fontId="152" fillId="0" borderId="26" xfId="431" applyFont="1" applyFill="1" applyBorder="1" applyAlignment="1">
      <alignment horizontal="center" vertical="center"/>
      <protection/>
    </xf>
    <xf numFmtId="0" fontId="153" fillId="0" borderId="2" xfId="431" applyFont="1" applyFill="1" applyBorder="1" applyAlignment="1">
      <alignment horizontal="center" vertical="center"/>
      <protection/>
    </xf>
    <xf numFmtId="0" fontId="153" fillId="0" borderId="28" xfId="431" applyFont="1" applyFill="1" applyBorder="1" applyAlignment="1">
      <alignment horizontal="center" vertical="center"/>
      <protection/>
    </xf>
    <xf numFmtId="0" fontId="152" fillId="0" borderId="0" xfId="431" applyFont="1" applyFill="1" applyBorder="1" applyAlignment="1">
      <alignment horizontal="center" vertical="center" wrapText="1"/>
      <protection/>
    </xf>
    <xf numFmtId="49" fontId="152" fillId="0" borderId="21" xfId="431" applyNumberFormat="1" applyFont="1" applyFill="1" applyBorder="1" applyAlignment="1">
      <alignment horizontal="center" vertical="center" shrinkToFit="1"/>
      <protection/>
    </xf>
    <xf numFmtId="0" fontId="152" fillId="0" borderId="20" xfId="431" applyFont="1" applyFill="1" applyBorder="1" applyAlignment="1">
      <alignment horizontal="center" vertical="center" shrinkToFit="1"/>
      <protection/>
    </xf>
    <xf numFmtId="49" fontId="152" fillId="0" borderId="22" xfId="431" applyNumberFormat="1" applyFont="1" applyFill="1" applyBorder="1" applyAlignment="1">
      <alignment horizontal="center" vertical="center" shrinkToFit="1"/>
      <protection/>
    </xf>
    <xf numFmtId="0" fontId="152" fillId="0" borderId="0" xfId="431" applyFont="1" applyFill="1" applyBorder="1" applyAlignment="1" quotePrefix="1">
      <alignment horizontal="center" vertical="center" shrinkToFit="1"/>
      <protection/>
    </xf>
    <xf numFmtId="184" fontId="152" fillId="0" borderId="2" xfId="431" applyNumberFormat="1" applyFont="1" applyFill="1" applyBorder="1" applyAlignment="1" quotePrefix="1">
      <alignment horizontal="center" vertical="center" shrinkToFit="1"/>
      <protection/>
    </xf>
    <xf numFmtId="184" fontId="152" fillId="0" borderId="0" xfId="431" applyNumberFormat="1" applyFont="1" applyFill="1" applyBorder="1" applyAlignment="1" quotePrefix="1">
      <alignment horizontal="center" vertical="center" shrinkToFit="1"/>
      <protection/>
    </xf>
    <xf numFmtId="184" fontId="152" fillId="0" borderId="0" xfId="431" applyNumberFormat="1" applyFont="1" applyFill="1" applyBorder="1" applyAlignment="1">
      <alignment horizontal="right" vertical="center" shrinkToFit="1"/>
      <protection/>
    </xf>
    <xf numFmtId="184" fontId="152" fillId="0" borderId="0" xfId="431" applyNumberFormat="1" applyFont="1" applyFill="1" applyBorder="1" applyAlignment="1">
      <alignment horizontal="left" vertical="center" shrinkToFit="1"/>
      <protection/>
    </xf>
    <xf numFmtId="184" fontId="152" fillId="0" borderId="19" xfId="431" applyNumberFormat="1" applyFont="1" applyFill="1" applyBorder="1" applyAlignment="1">
      <alignment horizontal="right" vertical="center" shrinkToFit="1"/>
      <protection/>
    </xf>
    <xf numFmtId="0" fontId="153" fillId="0" borderId="0" xfId="431" applyFont="1" applyFill="1" applyBorder="1" applyAlignment="1" quotePrefix="1">
      <alignment horizontal="center" vertical="center" shrinkToFit="1"/>
      <protection/>
    </xf>
    <xf numFmtId="184" fontId="153" fillId="0" borderId="2" xfId="431" applyNumberFormat="1" applyFont="1" applyFill="1" applyBorder="1" applyAlignment="1" quotePrefix="1">
      <alignment horizontal="center" vertical="center" shrinkToFit="1"/>
      <protection/>
    </xf>
    <xf numFmtId="184" fontId="153" fillId="0" borderId="0" xfId="431" applyNumberFormat="1" applyFont="1" applyFill="1" applyBorder="1" applyAlignment="1" quotePrefix="1">
      <alignment horizontal="center" vertical="center" shrinkToFit="1"/>
      <protection/>
    </xf>
    <xf numFmtId="184" fontId="153" fillId="0" borderId="0" xfId="431" applyNumberFormat="1" applyFont="1" applyFill="1" applyBorder="1" applyAlignment="1">
      <alignment horizontal="right" vertical="center" shrinkToFit="1"/>
      <protection/>
    </xf>
    <xf numFmtId="0" fontId="54" fillId="0" borderId="0" xfId="474" applyFont="1" applyFill="1" applyBorder="1" applyAlignment="1" applyProtection="1">
      <alignment horizontal="left" vertical="center"/>
      <protection/>
    </xf>
    <xf numFmtId="0" fontId="54" fillId="0" borderId="0" xfId="474" applyFont="1" applyFill="1" applyBorder="1" applyAlignment="1" applyProtection="1">
      <alignment horizontal="right" vertical="center"/>
      <protection/>
    </xf>
    <xf numFmtId="0" fontId="54" fillId="0" borderId="0" xfId="475" applyFont="1" applyFill="1" applyBorder="1" applyAlignment="1">
      <alignment vertical="center"/>
    </xf>
    <xf numFmtId="0" fontId="54" fillId="0" borderId="38" xfId="475" applyFont="1" applyFill="1" applyBorder="1" applyAlignment="1">
      <alignment horizontal="center" vertical="center"/>
    </xf>
    <xf numFmtId="0" fontId="54" fillId="0" borderId="0" xfId="475" applyFont="1" applyFill="1" applyBorder="1" applyAlignment="1">
      <alignment horizontal="center" vertical="center"/>
    </xf>
    <xf numFmtId="0" fontId="60" fillId="0" borderId="0" xfId="475" applyFont="1" applyFill="1" applyBorder="1" applyAlignment="1">
      <alignment vertical="center"/>
    </xf>
    <xf numFmtId="184" fontId="54" fillId="0" borderId="0" xfId="475" applyNumberFormat="1" applyFont="1" applyFill="1" applyBorder="1" applyAlignment="1" applyProtection="1">
      <alignment vertical="center"/>
      <protection locked="0"/>
    </xf>
    <xf numFmtId="187" fontId="54" fillId="0" borderId="0" xfId="475" applyNumberFormat="1" applyFont="1" applyFill="1" applyBorder="1" applyAlignment="1" applyProtection="1">
      <alignment vertical="center"/>
      <protection locked="0"/>
    </xf>
    <xf numFmtId="0" fontId="54" fillId="0" borderId="29" xfId="475" applyFont="1" applyFill="1" applyBorder="1" applyAlignment="1">
      <alignment vertical="center"/>
    </xf>
    <xf numFmtId="0" fontId="54" fillId="0" borderId="6" xfId="475" applyFont="1" applyFill="1" applyBorder="1" applyAlignment="1">
      <alignment vertical="center"/>
    </xf>
    <xf numFmtId="0" fontId="54" fillId="0" borderId="30" xfId="475" applyFont="1" applyFill="1" applyBorder="1" applyAlignment="1">
      <alignment vertical="center"/>
    </xf>
    <xf numFmtId="0" fontId="152" fillId="0" borderId="24" xfId="475" applyFont="1" applyFill="1" applyBorder="1" applyAlignment="1">
      <alignment horizontal="center" vertical="center" shrinkToFit="1"/>
    </xf>
    <xf numFmtId="0" fontId="152" fillId="0" borderId="28" xfId="475" applyFont="1" applyFill="1" applyBorder="1" applyAlignment="1">
      <alignment horizontal="center" vertical="center" shrinkToFit="1"/>
    </xf>
    <xf numFmtId="0" fontId="152" fillId="0" borderId="28" xfId="475" applyFont="1" applyFill="1" applyBorder="1" applyAlignment="1">
      <alignment horizontal="center" vertical="center"/>
    </xf>
    <xf numFmtId="0" fontId="152" fillId="0" borderId="24" xfId="475" applyFont="1" applyFill="1" applyBorder="1" applyAlignment="1">
      <alignment horizontal="center" vertical="center"/>
    </xf>
    <xf numFmtId="0" fontId="152" fillId="0" borderId="28" xfId="475" applyFont="1" applyFill="1" applyBorder="1" applyAlignment="1">
      <alignment horizontal="centerContinuous" vertical="center" shrinkToFit="1"/>
    </xf>
    <xf numFmtId="0" fontId="152" fillId="0" borderId="27" xfId="475" applyFont="1" applyFill="1" applyBorder="1" applyAlignment="1">
      <alignment horizontal="center" vertical="center" shrinkToFit="1"/>
    </xf>
    <xf numFmtId="0" fontId="152" fillId="0" borderId="27" xfId="475" applyFont="1" applyFill="1" applyBorder="1" applyAlignment="1">
      <alignment horizontal="center" vertical="center"/>
    </xf>
    <xf numFmtId="0" fontId="152" fillId="0" borderId="27" xfId="475" applyFont="1" applyFill="1" applyBorder="1" applyAlignment="1">
      <alignment horizontal="centerContinuous" vertical="center" shrinkToFit="1"/>
    </xf>
    <xf numFmtId="0" fontId="152" fillId="0" borderId="19" xfId="475" applyFont="1" applyFill="1" applyBorder="1" applyAlignment="1" quotePrefix="1">
      <alignment horizontal="center" vertical="center"/>
    </xf>
    <xf numFmtId="41" fontId="152" fillId="0" borderId="0" xfId="358" applyFont="1" applyFill="1" applyBorder="1" applyAlignment="1">
      <alignment horizontal="right" vertical="center"/>
    </xf>
    <xf numFmtId="0" fontId="152" fillId="0" borderId="2" xfId="475" applyFont="1" applyFill="1" applyBorder="1" applyAlignment="1" quotePrefix="1">
      <alignment horizontal="center" vertical="center" shrinkToFit="1"/>
    </xf>
    <xf numFmtId="0" fontId="153" fillId="0" borderId="19" xfId="475" applyFont="1" applyFill="1" applyBorder="1" applyAlignment="1" quotePrefix="1">
      <alignment horizontal="center" vertical="center"/>
    </xf>
    <xf numFmtId="0" fontId="153" fillId="0" borderId="2" xfId="475" applyFont="1" applyFill="1" applyBorder="1" applyAlignment="1" quotePrefix="1">
      <alignment horizontal="center" vertical="center" shrinkToFit="1"/>
    </xf>
    <xf numFmtId="0" fontId="158" fillId="0" borderId="24" xfId="475" applyFont="1" applyFill="1" applyBorder="1" applyAlignment="1">
      <alignment horizontal="center" vertical="center" shrinkToFit="1"/>
    </xf>
    <xf numFmtId="0" fontId="152" fillId="0" borderId="28" xfId="476" applyFont="1" applyFill="1" applyBorder="1" applyAlignment="1">
      <alignment horizontal="centerContinuous" vertical="center"/>
    </xf>
    <xf numFmtId="0" fontId="158" fillId="0" borderId="24" xfId="476" applyFont="1" applyFill="1" applyBorder="1" applyAlignment="1">
      <alignment horizontal="centerContinuous" vertical="center"/>
    </xf>
    <xf numFmtId="0" fontId="152" fillId="0" borderId="24" xfId="476" applyFont="1" applyFill="1" applyBorder="1" applyAlignment="1">
      <alignment horizontal="centerContinuous" vertical="center"/>
    </xf>
    <xf numFmtId="0" fontId="152" fillId="0" borderId="27" xfId="476" applyFont="1" applyFill="1" applyBorder="1" applyAlignment="1">
      <alignment horizontal="centerContinuous" vertical="center"/>
    </xf>
    <xf numFmtId="0" fontId="152" fillId="0" borderId="19" xfId="476" applyFont="1" applyFill="1" applyBorder="1" applyAlignment="1">
      <alignment horizontal="centerContinuous" vertical="center"/>
    </xf>
    <xf numFmtId="0" fontId="152" fillId="0" borderId="28" xfId="476" applyFont="1" applyFill="1" applyBorder="1" applyAlignment="1">
      <alignment horizontal="center" vertical="center"/>
    </xf>
    <xf numFmtId="0" fontId="152" fillId="0" borderId="21" xfId="476" applyFont="1" applyFill="1" applyBorder="1" applyAlignment="1">
      <alignment horizontal="centerContinuous" vertical="center"/>
    </xf>
    <xf numFmtId="0" fontId="152" fillId="0" borderId="27" xfId="476" applyFont="1" applyFill="1" applyBorder="1" applyAlignment="1">
      <alignment horizontal="center" vertical="center"/>
    </xf>
    <xf numFmtId="0" fontId="152" fillId="0" borderId="19" xfId="476" applyFont="1" applyFill="1" applyBorder="1" applyAlignment="1" quotePrefix="1">
      <alignment horizontal="center" vertical="center"/>
    </xf>
    <xf numFmtId="41" fontId="152" fillId="0" borderId="0" xfId="358" applyFont="1" applyFill="1" applyBorder="1" applyAlignment="1" applyProtection="1">
      <alignment horizontal="right" vertical="center"/>
      <protection locked="0"/>
    </xf>
    <xf numFmtId="41" fontId="152" fillId="0" borderId="19" xfId="358" applyFont="1" applyFill="1" applyBorder="1" applyAlignment="1">
      <alignment horizontal="right" vertical="center"/>
    </xf>
    <xf numFmtId="0" fontId="152" fillId="0" borderId="0" xfId="476" applyFont="1" applyFill="1" applyBorder="1" applyAlignment="1" quotePrefix="1">
      <alignment horizontal="center" vertical="center" shrinkToFit="1"/>
    </xf>
    <xf numFmtId="0" fontId="152" fillId="0" borderId="2" xfId="476" applyFont="1" applyFill="1" applyBorder="1" applyAlignment="1" quotePrefix="1">
      <alignment horizontal="center" vertical="center" shrinkToFit="1"/>
    </xf>
    <xf numFmtId="41" fontId="152" fillId="0" borderId="0" xfId="358" applyFont="1" applyFill="1" applyAlignment="1">
      <alignment horizontal="right" vertical="center"/>
    </xf>
    <xf numFmtId="0" fontId="153" fillId="0" borderId="19" xfId="476" applyFont="1" applyFill="1" applyBorder="1" applyAlignment="1" quotePrefix="1">
      <alignment horizontal="center" vertical="center"/>
    </xf>
    <xf numFmtId="41" fontId="153" fillId="0" borderId="0" xfId="358" applyFont="1" applyFill="1" applyBorder="1" applyAlignment="1">
      <alignment horizontal="right" vertical="center"/>
    </xf>
    <xf numFmtId="41" fontId="153" fillId="0" borderId="0" xfId="358" applyFont="1" applyFill="1" applyAlignment="1">
      <alignment horizontal="right" vertical="center"/>
    </xf>
    <xf numFmtId="41" fontId="153" fillId="0" borderId="0" xfId="358" applyFont="1" applyFill="1" applyBorder="1" applyAlignment="1" applyProtection="1">
      <alignment horizontal="right" vertical="center"/>
      <protection locked="0"/>
    </xf>
    <xf numFmtId="0" fontId="153" fillId="0" borderId="2" xfId="476" applyFont="1" applyFill="1" applyBorder="1" applyAlignment="1" quotePrefix="1">
      <alignment horizontal="center" vertical="center" shrinkToFit="1"/>
    </xf>
    <xf numFmtId="0" fontId="152" fillId="0" borderId="23" xfId="490" applyFont="1" applyFill="1" applyBorder="1" applyAlignment="1">
      <alignment horizontal="center" vertical="center"/>
    </xf>
    <xf numFmtId="0" fontId="152" fillId="0" borderId="0" xfId="490" applyFont="1" applyFill="1" applyBorder="1" applyAlignment="1">
      <alignment horizontal="centerContinuous" vertical="center"/>
    </xf>
    <xf numFmtId="0" fontId="152" fillId="0" borderId="0" xfId="490" applyFont="1" applyFill="1" applyBorder="1" applyAlignment="1">
      <alignment horizontal="center" vertical="center"/>
    </xf>
    <xf numFmtId="0" fontId="152" fillId="0" borderId="19" xfId="490" applyFont="1" applyFill="1" applyBorder="1" applyAlignment="1">
      <alignment horizontal="centerContinuous" vertical="center"/>
    </xf>
    <xf numFmtId="0" fontId="152" fillId="0" borderId="0" xfId="490" applyFont="1" applyFill="1" applyBorder="1" applyAlignment="1">
      <alignment horizontal="left" vertical="center"/>
    </xf>
    <xf numFmtId="0" fontId="152" fillId="0" borderId="19" xfId="490" applyFont="1" applyFill="1" applyBorder="1" applyAlignment="1" quotePrefix="1">
      <alignment horizontal="center" vertical="center"/>
    </xf>
    <xf numFmtId="41" fontId="152" fillId="0" borderId="0" xfId="490" applyNumberFormat="1" applyFont="1" applyFill="1" applyBorder="1" applyAlignment="1">
      <alignment horizontal="right" vertical="center"/>
    </xf>
    <xf numFmtId="0" fontId="152" fillId="0" borderId="2" xfId="490" applyFont="1" applyFill="1" applyBorder="1" applyAlignment="1" quotePrefix="1">
      <alignment horizontal="center" vertical="center"/>
    </xf>
    <xf numFmtId="0" fontId="153" fillId="0" borderId="19" xfId="490" applyFont="1" applyFill="1" applyBorder="1" applyAlignment="1">
      <alignment horizontal="center" vertical="center"/>
    </xf>
    <xf numFmtId="41" fontId="153" fillId="0" borderId="0" xfId="490" applyNumberFormat="1" applyFont="1" applyFill="1" applyAlignment="1" applyProtection="1">
      <alignment horizontal="right" vertical="center"/>
      <protection locked="0"/>
    </xf>
    <xf numFmtId="41" fontId="153" fillId="0" borderId="0" xfId="490" applyNumberFormat="1" applyFont="1" applyFill="1" applyBorder="1" applyAlignment="1" applyProtection="1">
      <alignment horizontal="right" vertical="center"/>
      <protection locked="0"/>
    </xf>
    <xf numFmtId="41" fontId="153" fillId="0" borderId="0" xfId="490" applyNumberFormat="1" applyFont="1" applyFill="1" applyBorder="1" applyAlignment="1" applyProtection="1" quotePrefix="1">
      <alignment horizontal="right" vertical="center"/>
      <protection locked="0"/>
    </xf>
    <xf numFmtId="0" fontId="153" fillId="0" borderId="0" xfId="490" applyFont="1" applyFill="1" applyBorder="1" applyAlignment="1">
      <alignment vertical="center"/>
    </xf>
    <xf numFmtId="184" fontId="153" fillId="0" borderId="0" xfId="490" applyNumberFormat="1" applyFont="1" applyFill="1" applyBorder="1" applyAlignment="1" applyProtection="1">
      <alignment horizontal="right" vertical="center"/>
      <protection locked="0"/>
    </xf>
    <xf numFmtId="0" fontId="153" fillId="0" borderId="2" xfId="490" applyFont="1" applyFill="1" applyBorder="1" applyAlignment="1">
      <alignment horizontal="center" vertical="center"/>
    </xf>
    <xf numFmtId="0" fontId="152" fillId="0" borderId="19" xfId="490" applyFont="1" applyFill="1" applyBorder="1" applyAlignment="1">
      <alignment horizontal="center" vertical="center"/>
    </xf>
    <xf numFmtId="41" fontId="152" fillId="0" borderId="0" xfId="490" applyNumberFormat="1" applyFont="1" applyFill="1" applyAlignment="1" applyProtection="1">
      <alignment horizontal="right" vertical="center"/>
      <protection locked="0"/>
    </xf>
    <xf numFmtId="41" fontId="152" fillId="0" borderId="0" xfId="490" applyNumberFormat="1" applyFont="1" applyFill="1" applyBorder="1" applyAlignment="1" applyProtection="1">
      <alignment horizontal="right" vertical="center"/>
      <protection locked="0"/>
    </xf>
    <xf numFmtId="41" fontId="152" fillId="0" borderId="0" xfId="490" applyNumberFormat="1" applyFont="1" applyFill="1" applyBorder="1" applyAlignment="1" applyProtection="1" quotePrefix="1">
      <alignment horizontal="right" vertical="center"/>
      <protection locked="0"/>
    </xf>
    <xf numFmtId="0" fontId="152" fillId="0" borderId="0" xfId="490" applyFont="1" applyFill="1" applyBorder="1" applyAlignment="1">
      <alignment vertical="center"/>
    </xf>
    <xf numFmtId="184" fontId="152" fillId="0" borderId="0" xfId="490" applyNumberFormat="1" applyFont="1" applyFill="1" applyBorder="1" applyAlignment="1" applyProtection="1">
      <alignment horizontal="right" vertical="center"/>
      <protection locked="0"/>
    </xf>
    <xf numFmtId="0" fontId="152" fillId="0" borderId="2" xfId="490" applyFont="1" applyFill="1" applyBorder="1" applyAlignment="1">
      <alignment horizontal="center" vertical="center"/>
    </xf>
    <xf numFmtId="0" fontId="158" fillId="0" borderId="19" xfId="490" applyFont="1" applyFill="1" applyBorder="1" applyAlignment="1">
      <alignment horizontal="center" vertical="center"/>
    </xf>
    <xf numFmtId="0" fontId="159" fillId="0" borderId="19" xfId="490" applyFont="1" applyFill="1" applyBorder="1" applyAlignment="1">
      <alignment horizontal="center" vertical="center"/>
    </xf>
    <xf numFmtId="0" fontId="152" fillId="0" borderId="24" xfId="484" applyFont="1" applyFill="1" applyBorder="1" applyAlignment="1">
      <alignment horizontal="centerContinuous" vertical="center"/>
    </xf>
    <xf numFmtId="0" fontId="152" fillId="0" borderId="24" xfId="484" applyFont="1" applyFill="1" applyBorder="1" applyAlignment="1">
      <alignment horizontal="center" vertical="center" shrinkToFit="1"/>
    </xf>
    <xf numFmtId="0" fontId="152" fillId="0" borderId="23" xfId="484" applyFont="1" applyFill="1" applyBorder="1" applyAlignment="1">
      <alignment horizontal="center" vertical="center" shrinkToFit="1"/>
    </xf>
    <xf numFmtId="0" fontId="152" fillId="0" borderId="28" xfId="484" applyFont="1" applyFill="1" applyBorder="1" applyAlignment="1">
      <alignment horizontal="centerContinuous" vertical="center"/>
    </xf>
    <xf numFmtId="0" fontId="152" fillId="0" borderId="28" xfId="484" applyFont="1" applyFill="1" applyBorder="1" applyAlignment="1">
      <alignment horizontal="center" vertical="center"/>
    </xf>
    <xf numFmtId="0" fontId="152" fillId="0" borderId="23" xfId="484" applyFont="1" applyFill="1" applyBorder="1" applyAlignment="1">
      <alignment horizontal="center" vertical="center"/>
    </xf>
    <xf numFmtId="0" fontId="152" fillId="0" borderId="27" xfId="484" applyFont="1" applyFill="1" applyBorder="1" applyAlignment="1">
      <alignment horizontal="centerContinuous" vertical="center" shrinkToFit="1"/>
    </xf>
    <xf numFmtId="0" fontId="152" fillId="0" borderId="27" xfId="484" applyFont="1" applyFill="1" applyBorder="1" applyAlignment="1">
      <alignment horizontal="center" vertical="center" shrinkToFit="1"/>
    </xf>
    <xf numFmtId="0" fontId="152" fillId="0" borderId="21" xfId="484" applyFont="1" applyFill="1" applyBorder="1" applyAlignment="1">
      <alignment horizontal="center" vertical="center" wrapText="1" shrinkToFit="1"/>
    </xf>
    <xf numFmtId="0" fontId="151" fillId="0" borderId="21" xfId="484" applyFont="1" applyFill="1" applyBorder="1" applyAlignment="1">
      <alignment horizontal="center" vertical="center" wrapText="1" shrinkToFit="1"/>
    </xf>
    <xf numFmtId="41" fontId="152" fillId="0" borderId="0" xfId="484" applyNumberFormat="1" applyFont="1" applyFill="1" applyBorder="1" applyAlignment="1" applyProtection="1">
      <alignment vertical="center" shrinkToFit="1"/>
      <protection locked="0"/>
    </xf>
    <xf numFmtId="0" fontId="152" fillId="0" borderId="2" xfId="484" applyFont="1" applyFill="1" applyBorder="1" applyAlignment="1" quotePrefix="1">
      <alignment horizontal="center" vertical="center" shrinkToFit="1"/>
    </xf>
    <xf numFmtId="183" fontId="152" fillId="0" borderId="0" xfId="484" applyNumberFormat="1" applyFont="1" applyFill="1" applyBorder="1" applyAlignment="1" applyProtection="1">
      <alignment vertical="center" shrinkToFit="1"/>
      <protection locked="0"/>
    </xf>
    <xf numFmtId="0" fontId="153" fillId="0" borderId="19" xfId="484" applyFont="1" applyFill="1" applyBorder="1" applyAlignment="1" quotePrefix="1">
      <alignment horizontal="center" vertical="center" shrinkToFit="1"/>
    </xf>
    <xf numFmtId="41" fontId="153" fillId="0" borderId="0" xfId="484" applyNumberFormat="1" applyFont="1" applyFill="1" applyBorder="1" applyAlignment="1" applyProtection="1">
      <alignment vertical="center" shrinkToFit="1"/>
      <protection locked="0"/>
    </xf>
    <xf numFmtId="183" fontId="153" fillId="0" borderId="0" xfId="484" applyNumberFormat="1" applyFont="1" applyFill="1" applyBorder="1" applyAlignment="1" applyProtection="1">
      <alignment vertical="center" shrinkToFit="1"/>
      <protection locked="0"/>
    </xf>
    <xf numFmtId="0" fontId="153" fillId="0" borderId="2" xfId="484" applyFont="1" applyFill="1" applyBorder="1" applyAlignment="1" quotePrefix="1">
      <alignment horizontal="center" vertical="center" shrinkToFit="1"/>
    </xf>
    <xf numFmtId="0" fontId="152" fillId="0" borderId="19" xfId="484" applyFont="1" applyFill="1" applyBorder="1" applyAlignment="1" quotePrefix="1">
      <alignment horizontal="center" vertical="center" shrinkToFit="1"/>
    </xf>
    <xf numFmtId="0" fontId="152" fillId="0" borderId="19" xfId="0" applyNumberFormat="1" applyFont="1" applyFill="1" applyBorder="1" applyAlignment="1" quotePrefix="1">
      <alignment horizontal="center" vertical="center"/>
    </xf>
    <xf numFmtId="41" fontId="152" fillId="0" borderId="2" xfId="358" applyFont="1" applyFill="1" applyBorder="1" applyAlignment="1">
      <alignment horizontal="center" vertical="center"/>
    </xf>
    <xf numFmtId="41" fontId="152" fillId="0" borderId="0" xfId="358" applyFont="1" applyFill="1" applyBorder="1" applyAlignment="1">
      <alignment horizontal="center" vertical="center"/>
    </xf>
    <xf numFmtId="0" fontId="152" fillId="0" borderId="2" xfId="0" applyNumberFormat="1" applyFont="1" applyFill="1" applyBorder="1" applyAlignment="1" quotePrefix="1">
      <alignment horizontal="center" vertical="center"/>
    </xf>
    <xf numFmtId="0" fontId="153" fillId="0" borderId="19" xfId="431" applyNumberFormat="1" applyFont="1" applyFill="1" applyBorder="1" applyAlignment="1" quotePrefix="1">
      <alignment horizontal="center" vertical="center"/>
      <protection/>
    </xf>
    <xf numFmtId="41" fontId="153" fillId="0" borderId="0" xfId="358" applyFont="1" applyFill="1" applyBorder="1" applyAlignment="1">
      <alignment vertical="center"/>
    </xf>
    <xf numFmtId="0" fontId="153" fillId="0" borderId="2" xfId="431" applyNumberFormat="1" applyFont="1" applyFill="1" applyBorder="1" applyAlignment="1" quotePrefix="1">
      <alignment horizontal="center" vertical="center"/>
      <protection/>
    </xf>
    <xf numFmtId="0" fontId="152" fillId="0" borderId="33" xfId="435" applyFont="1" applyFill="1" applyBorder="1" applyAlignment="1">
      <alignment horizontal="centerContinuous" vertical="center" shrinkToFit="1"/>
    </xf>
    <xf numFmtId="0" fontId="152" fillId="0" borderId="38" xfId="435" applyFont="1" applyFill="1" applyBorder="1" applyAlignment="1">
      <alignment horizontal="centerContinuous" vertical="center" shrinkToFit="1"/>
    </xf>
    <xf numFmtId="0" fontId="152" fillId="0" borderId="34" xfId="435" applyFont="1" applyFill="1" applyBorder="1" applyAlignment="1">
      <alignment horizontal="centerContinuous" vertical="center" shrinkToFit="1"/>
    </xf>
    <xf numFmtId="0" fontId="158" fillId="0" borderId="38" xfId="435" applyFont="1" applyFill="1" applyBorder="1" applyAlignment="1">
      <alignment horizontal="center" vertical="center"/>
    </xf>
    <xf numFmtId="0" fontId="152" fillId="0" borderId="22" xfId="435" applyFont="1" applyFill="1" applyBorder="1" applyAlignment="1">
      <alignment horizontal="centerContinuous" vertical="center" wrapText="1" shrinkToFit="1"/>
    </xf>
    <xf numFmtId="0" fontId="152" fillId="0" borderId="20" xfId="435" applyFont="1" applyFill="1" applyBorder="1" applyAlignment="1">
      <alignment horizontal="centerContinuous" vertical="center" wrapText="1" shrinkToFit="1"/>
    </xf>
    <xf numFmtId="0" fontId="152" fillId="0" borderId="21" xfId="435" applyFont="1" applyFill="1" applyBorder="1" applyAlignment="1">
      <alignment horizontal="centerContinuous" vertical="center" wrapText="1" shrinkToFit="1"/>
    </xf>
    <xf numFmtId="0" fontId="152" fillId="0" borderId="20" xfId="435" applyFont="1" applyFill="1" applyBorder="1" applyAlignment="1">
      <alignment horizontal="centerContinuous" vertical="center" shrinkToFit="1"/>
    </xf>
    <xf numFmtId="0" fontId="152" fillId="0" borderId="21" xfId="435" applyFont="1" applyFill="1" applyBorder="1" applyAlignment="1">
      <alignment horizontal="centerContinuous" vertical="center" shrinkToFit="1"/>
    </xf>
    <xf numFmtId="0" fontId="152" fillId="0" borderId="0" xfId="435" applyFont="1" applyFill="1" applyBorder="1" applyAlignment="1">
      <alignment horizontal="centerContinuous" vertical="center"/>
    </xf>
    <xf numFmtId="0" fontId="152" fillId="0" borderId="19" xfId="435" applyFont="1" applyFill="1" applyBorder="1" applyAlignment="1">
      <alignment horizontal="centerContinuous" vertical="center" shrinkToFit="1"/>
    </xf>
    <xf numFmtId="0" fontId="152" fillId="0" borderId="2" xfId="435" applyFont="1" applyFill="1" applyBorder="1" applyAlignment="1">
      <alignment horizontal="centerContinuous" vertical="center" shrinkToFit="1"/>
    </xf>
    <xf numFmtId="0" fontId="152" fillId="0" borderId="24" xfId="435" applyFont="1" applyFill="1" applyBorder="1" applyAlignment="1">
      <alignment horizontal="centerContinuous" vertical="center" shrinkToFit="1"/>
    </xf>
    <xf numFmtId="0" fontId="152" fillId="0" borderId="0" xfId="435" applyFont="1" applyFill="1" applyBorder="1" applyAlignment="1">
      <alignment horizontal="center" vertical="center"/>
    </xf>
    <xf numFmtId="0" fontId="152" fillId="0" borderId="22" xfId="435" applyFont="1" applyFill="1" applyBorder="1" applyAlignment="1">
      <alignment horizontal="centerContinuous" vertical="center" shrinkToFit="1"/>
    </xf>
    <xf numFmtId="0" fontId="152" fillId="0" borderId="27" xfId="435" applyFont="1" applyFill="1" applyBorder="1" applyAlignment="1">
      <alignment horizontal="centerContinuous" vertical="center" shrinkToFit="1"/>
    </xf>
    <xf numFmtId="0" fontId="152" fillId="0" borderId="20" xfId="435" applyFont="1" applyFill="1" applyBorder="1" applyAlignment="1">
      <alignment horizontal="center" vertical="center"/>
    </xf>
    <xf numFmtId="0" fontId="152" fillId="0" borderId="19" xfId="435" applyFont="1" applyFill="1" applyBorder="1" applyAlignment="1" quotePrefix="1">
      <alignment horizontal="centerContinuous" vertical="center" shrinkToFit="1"/>
    </xf>
    <xf numFmtId="41" fontId="155" fillId="0" borderId="0" xfId="431" applyNumberFormat="1" applyFont="1" applyFill="1" applyBorder="1" applyAlignment="1">
      <alignment horizontal="right" vertical="center" shrinkToFit="1"/>
      <protection/>
    </xf>
    <xf numFmtId="41" fontId="155" fillId="0" borderId="0" xfId="431" applyNumberFormat="1" applyFont="1" applyFill="1" applyBorder="1" applyAlignment="1" applyProtection="1">
      <alignment horizontal="right" vertical="center" shrinkToFit="1"/>
      <protection locked="0"/>
    </xf>
    <xf numFmtId="183" fontId="155" fillId="0" borderId="0" xfId="431" applyNumberFormat="1" applyFont="1" applyFill="1" applyBorder="1" applyAlignment="1" applyProtection="1">
      <alignment horizontal="right" vertical="center" shrinkToFit="1"/>
      <protection locked="0"/>
    </xf>
    <xf numFmtId="0" fontId="155" fillId="0" borderId="0" xfId="435" applyFont="1" applyFill="1" applyBorder="1" applyAlignment="1">
      <alignment vertical="center" shrinkToFit="1"/>
    </xf>
    <xf numFmtId="41" fontId="155" fillId="0" borderId="0" xfId="357" applyFont="1" applyFill="1" applyBorder="1" applyAlignment="1">
      <alignment vertical="center"/>
    </xf>
    <xf numFmtId="0" fontId="152" fillId="0" borderId="2" xfId="435" applyFont="1" applyFill="1" applyBorder="1" applyAlignment="1" quotePrefix="1">
      <alignment horizontal="centerContinuous" vertical="center" shrinkToFit="1"/>
    </xf>
    <xf numFmtId="0" fontId="153" fillId="0" borderId="19" xfId="435" applyFont="1" applyFill="1" applyBorder="1" applyAlignment="1" quotePrefix="1">
      <alignment horizontal="centerContinuous" vertical="center" shrinkToFit="1"/>
    </xf>
    <xf numFmtId="0" fontId="153" fillId="0" borderId="2" xfId="435" applyFont="1" applyFill="1" applyBorder="1" applyAlignment="1" quotePrefix="1">
      <alignment horizontal="centerContinuous" vertical="center" shrinkToFit="1"/>
    </xf>
    <xf numFmtId="0" fontId="155" fillId="0" borderId="35" xfId="480" applyFont="1" applyFill="1" applyBorder="1" applyAlignment="1">
      <alignment horizontal="centerContinuous" vertical="center"/>
    </xf>
    <xf numFmtId="0" fontId="155" fillId="0" borderId="37" xfId="480" applyFont="1" applyFill="1" applyBorder="1" applyAlignment="1">
      <alignment horizontal="centerContinuous" vertical="center"/>
    </xf>
    <xf numFmtId="0" fontId="155" fillId="0" borderId="36" xfId="480" applyFont="1" applyFill="1" applyBorder="1" applyAlignment="1">
      <alignment horizontal="centerContinuous" vertical="center"/>
    </xf>
    <xf numFmtId="0" fontId="155" fillId="0" borderId="38" xfId="480" applyFont="1" applyFill="1" applyBorder="1" applyAlignment="1">
      <alignment horizontal="left" vertical="center"/>
    </xf>
    <xf numFmtId="0" fontId="155" fillId="0" borderId="35" xfId="480" applyFont="1" applyFill="1" applyBorder="1" applyAlignment="1">
      <alignment horizontal="centerContinuous" vertical="center" wrapText="1"/>
    </xf>
    <xf numFmtId="0" fontId="155" fillId="0" borderId="37" xfId="480" applyFont="1" applyFill="1" applyBorder="1" applyAlignment="1">
      <alignment horizontal="centerContinuous" vertical="center" wrapText="1"/>
    </xf>
    <xf numFmtId="0" fontId="155" fillId="0" borderId="28" xfId="480" applyFont="1" applyFill="1" applyBorder="1" applyAlignment="1">
      <alignment horizontal="centerContinuous" vertical="center"/>
    </xf>
    <xf numFmtId="0" fontId="155" fillId="0" borderId="2" xfId="480" applyFont="1" applyFill="1" applyBorder="1" applyAlignment="1">
      <alignment horizontal="centerContinuous" vertical="center"/>
    </xf>
    <xf numFmtId="0" fontId="155" fillId="0" borderId="0" xfId="480" applyFont="1" applyFill="1" applyBorder="1" applyAlignment="1">
      <alignment horizontal="left" vertical="center"/>
    </xf>
    <xf numFmtId="0" fontId="155" fillId="0" borderId="27" xfId="480" applyFont="1" applyFill="1" applyBorder="1" applyAlignment="1">
      <alignment horizontal="centerContinuous" vertical="center"/>
    </xf>
    <xf numFmtId="0" fontId="155" fillId="0" borderId="22" xfId="480" applyFont="1" applyFill="1" applyBorder="1" applyAlignment="1">
      <alignment horizontal="centerContinuous" vertical="center"/>
    </xf>
    <xf numFmtId="0" fontId="155" fillId="0" borderId="19" xfId="480" applyFont="1" applyFill="1" applyBorder="1" applyAlignment="1" quotePrefix="1">
      <alignment horizontal="center" vertical="center"/>
    </xf>
    <xf numFmtId="41" fontId="155" fillId="0" borderId="0" xfId="431" applyNumberFormat="1" applyFont="1" applyFill="1" applyBorder="1" applyAlignment="1" applyProtection="1">
      <alignment horizontal="right" vertical="center"/>
      <protection locked="0"/>
    </xf>
    <xf numFmtId="183" fontId="155" fillId="0" borderId="0" xfId="431" applyNumberFormat="1" applyFont="1" applyFill="1" applyBorder="1" applyAlignment="1" applyProtection="1">
      <alignment horizontal="right" vertical="center"/>
      <protection locked="0"/>
    </xf>
    <xf numFmtId="185" fontId="155" fillId="0" borderId="0" xfId="431" applyNumberFormat="1" applyFont="1" applyFill="1" applyBorder="1" applyAlignment="1" applyProtection="1">
      <alignment horizontal="right" vertical="center"/>
      <protection locked="0"/>
    </xf>
    <xf numFmtId="0" fontId="155" fillId="0" borderId="2" xfId="431" applyFont="1" applyFill="1" applyBorder="1" applyAlignment="1" applyProtection="1" quotePrefix="1">
      <alignment horizontal="center" vertical="center"/>
      <protection locked="0"/>
    </xf>
    <xf numFmtId="0" fontId="155" fillId="0" borderId="19" xfId="431" applyFont="1" applyFill="1" applyBorder="1" applyAlignment="1" applyProtection="1" quotePrefix="1">
      <alignment horizontal="center" vertical="center"/>
      <protection locked="0"/>
    </xf>
    <xf numFmtId="41" fontId="155" fillId="0" borderId="0" xfId="431" applyNumberFormat="1" applyFont="1" applyFill="1" applyBorder="1" applyAlignment="1">
      <alignment horizontal="right" vertical="center"/>
      <protection/>
    </xf>
    <xf numFmtId="0" fontId="155" fillId="0" borderId="2" xfId="431" applyFont="1" applyFill="1" applyBorder="1" applyAlignment="1" quotePrefix="1">
      <alignment horizontal="center" vertical="center"/>
      <protection/>
    </xf>
    <xf numFmtId="0" fontId="155" fillId="0" borderId="19" xfId="431" applyFont="1" applyFill="1" applyBorder="1" applyAlignment="1" quotePrefix="1">
      <alignment horizontal="center" vertical="center"/>
      <protection/>
    </xf>
    <xf numFmtId="41" fontId="155" fillId="0" borderId="0" xfId="480" applyNumberFormat="1" applyFont="1" applyFill="1" applyBorder="1" applyAlignment="1" applyProtection="1">
      <alignment horizontal="right" vertical="center"/>
      <protection locked="0"/>
    </xf>
    <xf numFmtId="0" fontId="155" fillId="0" borderId="2" xfId="480" applyFont="1" applyFill="1" applyBorder="1" applyAlignment="1" quotePrefix="1">
      <alignment horizontal="center" vertical="center"/>
    </xf>
    <xf numFmtId="0" fontId="156" fillId="0" borderId="19" xfId="480" applyFont="1" applyFill="1" applyBorder="1" applyAlignment="1" quotePrefix="1">
      <alignment horizontal="center" vertical="center"/>
    </xf>
    <xf numFmtId="41" fontId="156" fillId="0" borderId="0" xfId="431" applyNumberFormat="1" applyFont="1" applyFill="1" applyBorder="1" applyAlignment="1" applyProtection="1">
      <alignment horizontal="right" vertical="center"/>
      <protection locked="0"/>
    </xf>
    <xf numFmtId="183" fontId="156" fillId="0" borderId="0" xfId="431" applyNumberFormat="1" applyFont="1" applyFill="1" applyBorder="1" applyAlignment="1" applyProtection="1">
      <alignment horizontal="right" vertical="center"/>
      <protection locked="0"/>
    </xf>
    <xf numFmtId="185" fontId="156" fillId="0" borderId="0" xfId="431" applyNumberFormat="1" applyFont="1" applyFill="1" applyBorder="1" applyAlignment="1" applyProtection="1">
      <alignment horizontal="right" vertical="center"/>
      <protection locked="0"/>
    </xf>
    <xf numFmtId="0" fontId="156" fillId="0" borderId="2" xfId="431" applyFont="1" applyFill="1" applyBorder="1" applyAlignment="1" applyProtection="1" quotePrefix="1">
      <alignment horizontal="center" vertical="center"/>
      <protection locked="0"/>
    </xf>
    <xf numFmtId="0" fontId="156" fillId="0" borderId="19" xfId="431" applyFont="1" applyFill="1" applyBorder="1" applyAlignment="1" applyProtection="1" quotePrefix="1">
      <alignment horizontal="center" vertical="center"/>
      <protection locked="0"/>
    </xf>
    <xf numFmtId="41" fontId="156" fillId="0" borderId="0" xfId="431" applyNumberFormat="1" applyFont="1" applyFill="1" applyBorder="1" applyAlignment="1">
      <alignment horizontal="right" vertical="center"/>
      <protection/>
    </xf>
    <xf numFmtId="0" fontId="156" fillId="0" borderId="2" xfId="431" applyFont="1" applyFill="1" applyBorder="1" applyAlignment="1" quotePrefix="1">
      <alignment horizontal="center" vertical="center"/>
      <protection/>
    </xf>
    <xf numFmtId="0" fontId="156" fillId="0" borderId="19" xfId="431" applyFont="1" applyFill="1" applyBorder="1" applyAlignment="1" quotePrefix="1">
      <alignment horizontal="center" vertical="center"/>
      <protection/>
    </xf>
    <xf numFmtId="41" fontId="156" fillId="0" borderId="0" xfId="480" applyNumberFormat="1" applyFont="1" applyFill="1" applyBorder="1" applyAlignment="1" applyProtection="1">
      <alignment horizontal="right" vertical="center"/>
      <protection locked="0"/>
    </xf>
    <xf numFmtId="0" fontId="156" fillId="0" borderId="2" xfId="480" applyFont="1" applyFill="1" applyBorder="1" applyAlignment="1" quotePrefix="1">
      <alignment horizontal="center" vertical="center"/>
    </xf>
    <xf numFmtId="1" fontId="155" fillId="0" borderId="37" xfId="481" applyNumberFormat="1" applyFont="1" applyFill="1" applyBorder="1" applyAlignment="1">
      <alignment horizontal="centerContinuous" vertical="center"/>
    </xf>
    <xf numFmtId="1" fontId="155" fillId="0" borderId="36" xfId="481" applyNumberFormat="1" applyFont="1" applyFill="1" applyBorder="1" applyAlignment="1">
      <alignment horizontal="centerContinuous" vertical="center"/>
    </xf>
    <xf numFmtId="1" fontId="160" fillId="0" borderId="19" xfId="481" applyNumberFormat="1" applyFont="1" applyFill="1" applyBorder="1" applyAlignment="1">
      <alignment horizontal="centerContinuous" vertical="center"/>
    </xf>
    <xf numFmtId="1" fontId="155" fillId="0" borderId="19" xfId="481" applyNumberFormat="1" applyFont="1" applyFill="1" applyBorder="1" applyAlignment="1">
      <alignment horizontal="centerContinuous" vertical="center"/>
    </xf>
    <xf numFmtId="1" fontId="155" fillId="0" borderId="0" xfId="481" applyNumberFormat="1" applyFont="1" applyFill="1" applyBorder="1" applyAlignment="1">
      <alignment horizontal="centerContinuous" vertical="center"/>
    </xf>
    <xf numFmtId="1" fontId="155" fillId="0" borderId="19" xfId="481" applyNumberFormat="1" applyFont="1" applyFill="1" applyBorder="1" applyAlignment="1">
      <alignment horizontal="center" vertical="center"/>
    </xf>
    <xf numFmtId="0" fontId="155" fillId="0" borderId="19" xfId="481" applyFont="1" applyFill="1" applyBorder="1" applyAlignment="1">
      <alignment horizontal="centerContinuous" vertical="center"/>
    </xf>
    <xf numFmtId="0" fontId="155" fillId="0" borderId="0" xfId="481" applyFont="1" applyFill="1" applyBorder="1" applyAlignment="1">
      <alignment horizontal="centerContinuous" vertical="center"/>
    </xf>
    <xf numFmtId="1" fontId="155" fillId="0" borderId="21" xfId="481" applyNumberFormat="1" applyFont="1" applyFill="1" applyBorder="1" applyAlignment="1">
      <alignment horizontal="centerContinuous" vertical="center"/>
    </xf>
    <xf numFmtId="1" fontId="155" fillId="0" borderId="20" xfId="481" applyNumberFormat="1" applyFont="1" applyFill="1" applyBorder="1" applyAlignment="1">
      <alignment horizontal="centerContinuous" vertical="center"/>
    </xf>
    <xf numFmtId="1" fontId="152" fillId="0" borderId="19" xfId="0" applyNumberFormat="1" applyFont="1" applyFill="1" applyBorder="1" applyAlignment="1" quotePrefix="1">
      <alignment horizontal="center" vertical="center"/>
    </xf>
    <xf numFmtId="41" fontId="152" fillId="0" borderId="0" xfId="431" applyNumberFormat="1" applyFont="1" applyFill="1" applyBorder="1" applyAlignment="1">
      <alignment horizontal="right" vertical="center"/>
      <protection/>
    </xf>
    <xf numFmtId="186" fontId="152" fillId="0" borderId="0" xfId="431" applyNumberFormat="1" applyFont="1" applyFill="1" applyBorder="1" applyAlignment="1">
      <alignment horizontal="right" vertical="center"/>
      <protection/>
    </xf>
    <xf numFmtId="1" fontId="152" fillId="0" borderId="2" xfId="0" applyNumberFormat="1" applyFont="1" applyFill="1" applyBorder="1" applyAlignment="1" quotePrefix="1">
      <alignment horizontal="center" vertical="center"/>
    </xf>
    <xf numFmtId="1" fontId="153" fillId="0" borderId="29" xfId="431" applyNumberFormat="1" applyFont="1" applyFill="1" applyBorder="1" applyAlignment="1" quotePrefix="1">
      <alignment horizontal="center" vertical="center"/>
      <protection/>
    </xf>
    <xf numFmtId="41" fontId="153" fillId="0" borderId="6" xfId="431" applyNumberFormat="1" applyFont="1" applyFill="1" applyBorder="1" applyAlignment="1">
      <alignment horizontal="right" vertical="center"/>
      <protection/>
    </xf>
    <xf numFmtId="186" fontId="153" fillId="0" borderId="6" xfId="431" applyNumberFormat="1" applyFont="1" applyFill="1" applyBorder="1" applyAlignment="1">
      <alignment horizontal="right" vertical="center"/>
      <protection/>
    </xf>
    <xf numFmtId="1" fontId="153" fillId="0" borderId="30" xfId="431" applyNumberFormat="1" applyFont="1" applyFill="1" applyBorder="1" applyAlignment="1" quotePrefix="1">
      <alignment horizontal="center" vertical="center"/>
      <protection/>
    </xf>
    <xf numFmtId="0" fontId="155" fillId="0" borderId="36" xfId="481" applyFont="1" applyFill="1" applyBorder="1" applyAlignment="1">
      <alignment horizontal="centerContinuous" vertical="center"/>
    </xf>
    <xf numFmtId="0" fontId="155" fillId="0" borderId="37" xfId="481" applyFont="1" applyFill="1" applyBorder="1" applyAlignment="1">
      <alignment horizontal="centerContinuous" vertical="center" wrapText="1" shrinkToFit="1"/>
    </xf>
    <xf numFmtId="1" fontId="155" fillId="0" borderId="37" xfId="481" applyNumberFormat="1" applyFont="1" applyFill="1" applyBorder="1" applyAlignment="1">
      <alignment horizontal="centerContinuous" vertical="center" wrapText="1" shrinkToFit="1"/>
    </xf>
    <xf numFmtId="1" fontId="155" fillId="0" borderId="36" xfId="481" applyNumberFormat="1" applyFont="1" applyFill="1" applyBorder="1" applyAlignment="1">
      <alignment horizontal="centerContinuous" vertical="center" wrapText="1" shrinkToFit="1"/>
    </xf>
    <xf numFmtId="0" fontId="155" fillId="0" borderId="24" xfId="481" applyFont="1" applyFill="1" applyBorder="1" applyAlignment="1">
      <alignment horizontal="centerContinuous" vertical="center"/>
    </xf>
    <xf numFmtId="0" fontId="155" fillId="0" borderId="19" xfId="481" applyFont="1" applyFill="1" applyBorder="1" applyAlignment="1">
      <alignment horizontal="centerContinuous" vertical="center" wrapText="1" shrinkToFit="1"/>
    </xf>
    <xf numFmtId="1" fontId="155" fillId="0" borderId="19" xfId="481" applyNumberFormat="1" applyFont="1" applyFill="1" applyBorder="1" applyAlignment="1">
      <alignment horizontal="center" vertical="center" wrapText="1" shrinkToFit="1"/>
    </xf>
    <xf numFmtId="0" fontId="155" fillId="0" borderId="28" xfId="481" applyFont="1" applyFill="1" applyBorder="1" applyAlignment="1">
      <alignment horizontal="centerContinuous" vertical="center"/>
    </xf>
    <xf numFmtId="1" fontId="155" fillId="0" borderId="19" xfId="481" applyNumberFormat="1" applyFont="1" applyFill="1" applyBorder="1" applyAlignment="1">
      <alignment horizontal="centerContinuous" vertical="center" wrapText="1" shrinkToFit="1"/>
    </xf>
    <xf numFmtId="0" fontId="155" fillId="0" borderId="27" xfId="481" applyFont="1" applyFill="1" applyBorder="1" applyAlignment="1">
      <alignment horizontal="centerContinuous" vertical="center"/>
    </xf>
    <xf numFmtId="0" fontId="155" fillId="0" borderId="21" xfId="481" applyFont="1" applyFill="1" applyBorder="1" applyAlignment="1">
      <alignment horizontal="centerContinuous" vertical="center" wrapText="1" shrinkToFit="1"/>
    </xf>
    <xf numFmtId="1" fontId="155" fillId="0" borderId="21" xfId="481" applyNumberFormat="1" applyFont="1" applyFill="1" applyBorder="1" applyAlignment="1">
      <alignment horizontal="centerContinuous" vertical="center" wrapText="1" shrinkToFit="1"/>
    </xf>
    <xf numFmtId="186" fontId="152" fillId="0" borderId="0" xfId="431" applyNumberFormat="1" applyFont="1" applyFill="1" applyBorder="1" applyAlignment="1" applyProtection="1">
      <alignment horizontal="right" vertical="center"/>
      <protection locked="0"/>
    </xf>
    <xf numFmtId="186" fontId="153" fillId="0" borderId="6" xfId="431" applyNumberFormat="1" applyFont="1" applyFill="1" applyBorder="1" applyAlignment="1" applyProtection="1">
      <alignment horizontal="right" vertical="center"/>
      <protection locked="0"/>
    </xf>
    <xf numFmtId="1" fontId="155" fillId="0" borderId="0" xfId="481" applyNumberFormat="1" applyFont="1" applyFill="1" applyBorder="1" applyAlignment="1">
      <alignment vertical="center"/>
    </xf>
    <xf numFmtId="0" fontId="155" fillId="0" borderId="0" xfId="481" applyFont="1" applyFill="1" applyBorder="1" applyAlignment="1">
      <alignment vertical="center"/>
    </xf>
    <xf numFmtId="0" fontId="155" fillId="0" borderId="0" xfId="481" applyFont="1" applyFill="1" applyBorder="1" applyAlignment="1">
      <alignment horizontal="right" vertical="center"/>
    </xf>
    <xf numFmtId="1" fontId="155" fillId="0" borderId="0" xfId="481" applyNumberFormat="1" applyFont="1" applyFill="1" applyBorder="1" applyAlignment="1">
      <alignment horizontal="left" vertical="center"/>
    </xf>
    <xf numFmtId="1" fontId="155" fillId="0" borderId="0" xfId="481" applyNumberFormat="1" applyFont="1" applyFill="1" applyBorder="1" applyAlignment="1">
      <alignment horizontal="right" vertical="center"/>
    </xf>
    <xf numFmtId="1" fontId="155" fillId="0" borderId="34" xfId="481" applyNumberFormat="1" applyFont="1" applyFill="1" applyBorder="1" applyAlignment="1">
      <alignment horizontal="center" vertical="center" wrapText="1" shrinkToFit="1"/>
    </xf>
    <xf numFmtId="41" fontId="153" fillId="0" borderId="0" xfId="431" applyNumberFormat="1" applyFont="1" applyFill="1" applyBorder="1" applyAlignment="1" applyProtection="1">
      <alignment vertical="center" shrinkToFit="1"/>
      <protection locked="0"/>
    </xf>
    <xf numFmtId="0" fontId="153" fillId="0" borderId="2" xfId="431" applyNumberFormat="1" applyFont="1" applyFill="1" applyBorder="1" applyAlignment="1" quotePrefix="1">
      <alignment horizontal="center" vertical="center" shrinkToFit="1"/>
      <protection/>
    </xf>
    <xf numFmtId="186" fontId="153" fillId="0" borderId="0" xfId="431" applyNumberFormat="1" applyFont="1" applyFill="1" applyBorder="1" applyAlignment="1" applyProtection="1">
      <alignment vertical="center"/>
      <protection locked="0"/>
    </xf>
    <xf numFmtId="41" fontId="153" fillId="0" borderId="0" xfId="431" applyNumberFormat="1" applyFont="1" applyFill="1" applyBorder="1" applyAlignment="1">
      <alignment horizontal="center" vertical="center"/>
      <protection/>
    </xf>
    <xf numFmtId="0" fontId="153" fillId="0" borderId="2" xfId="431" applyNumberFormat="1" applyFont="1" applyFill="1" applyBorder="1" applyAlignment="1" applyProtection="1" quotePrefix="1">
      <alignment horizontal="center" vertical="center" shrinkToFit="1"/>
      <protection locked="0"/>
    </xf>
    <xf numFmtId="0" fontId="106" fillId="0" borderId="0" xfId="0" applyFont="1" applyFill="1" applyBorder="1" applyAlignment="1">
      <alignment horizontal="left" vertical="top"/>
    </xf>
    <xf numFmtId="0" fontId="125" fillId="0" borderId="0" xfId="488" applyFont="1" applyFill="1" applyAlignment="1">
      <alignment vertical="center"/>
      <protection/>
    </xf>
    <xf numFmtId="0" fontId="126" fillId="0" borderId="0" xfId="445" applyFont="1" applyFill="1">
      <alignment vertical="center"/>
      <protection/>
    </xf>
    <xf numFmtId="0" fontId="125" fillId="0" borderId="0" xfId="488" applyFont="1" applyFill="1" applyBorder="1" applyAlignment="1">
      <alignment horizontal="right" vertical="center"/>
      <protection/>
    </xf>
    <xf numFmtId="0" fontId="161" fillId="0" borderId="0" xfId="445" applyFont="1" applyBorder="1" applyAlignment="1">
      <alignment horizontal="left" vertical="center"/>
      <protection/>
    </xf>
    <xf numFmtId="0" fontId="126" fillId="0" borderId="0" xfId="445" applyFont="1" applyBorder="1" applyAlignment="1">
      <alignment horizontal="center" vertical="center"/>
      <protection/>
    </xf>
    <xf numFmtId="0" fontId="126" fillId="0" borderId="0" xfId="445" applyFont="1" applyFill="1" applyBorder="1">
      <alignment vertical="center"/>
      <protection/>
    </xf>
    <xf numFmtId="0" fontId="127" fillId="0" borderId="43" xfId="445" applyFont="1" applyBorder="1" applyAlignment="1">
      <alignment horizontal="center" vertical="center"/>
      <protection/>
    </xf>
    <xf numFmtId="0" fontId="126" fillId="0" borderId="0" xfId="445" applyFont="1" applyFill="1" applyBorder="1" applyAlignment="1">
      <alignment vertical="center"/>
      <protection/>
    </xf>
    <xf numFmtId="0" fontId="125" fillId="0" borderId="0" xfId="0" applyFont="1" applyFill="1" applyAlignment="1">
      <alignment horizontal="right" vertical="center"/>
    </xf>
    <xf numFmtId="0" fontId="127" fillId="0" borderId="43" xfId="445" applyFont="1" applyBorder="1" applyAlignment="1">
      <alignment vertical="center"/>
      <protection/>
    </xf>
    <xf numFmtId="0" fontId="127" fillId="0" borderId="0" xfId="445" applyFont="1" applyBorder="1" applyAlignment="1">
      <alignment vertical="center" wrapText="1"/>
      <protection/>
    </xf>
    <xf numFmtId="0" fontId="127" fillId="0" borderId="0" xfId="445" applyFont="1" applyBorder="1" applyAlignment="1">
      <alignment vertical="center"/>
      <protection/>
    </xf>
    <xf numFmtId="0" fontId="125" fillId="0" borderId="0" xfId="0" applyFont="1" applyFill="1" applyAlignment="1">
      <alignment horizontal="left" vertical="center"/>
    </xf>
    <xf numFmtId="0" fontId="127" fillId="0" borderId="0" xfId="445" applyFont="1" applyFill="1" applyBorder="1">
      <alignment vertical="center"/>
      <protection/>
    </xf>
    <xf numFmtId="0" fontId="132" fillId="0" borderId="36" xfId="0" applyFont="1" applyFill="1" applyBorder="1" applyAlignment="1">
      <alignment horizontal="center" vertical="center" wrapText="1"/>
    </xf>
    <xf numFmtId="0" fontId="132" fillId="0" borderId="35" xfId="0" applyFont="1" applyFill="1" applyBorder="1" applyAlignment="1">
      <alignment horizontal="center" vertical="center" wrapText="1"/>
    </xf>
    <xf numFmtId="0" fontId="126" fillId="0" borderId="35" xfId="0" applyFont="1" applyFill="1" applyBorder="1" applyAlignment="1">
      <alignment horizontal="center" vertical="center"/>
    </xf>
    <xf numFmtId="0" fontId="126" fillId="0" borderId="0" xfId="0" applyFont="1" applyFill="1" applyAlignment="1">
      <alignment vertical="center"/>
    </xf>
    <xf numFmtId="0" fontId="132" fillId="0" borderId="19" xfId="0" applyFont="1" applyFill="1" applyBorder="1" applyAlignment="1">
      <alignment horizontal="center" vertical="center" wrapText="1"/>
    </xf>
    <xf numFmtId="0" fontId="132" fillId="0" borderId="29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vertical="center"/>
    </xf>
    <xf numFmtId="0" fontId="134" fillId="0" borderId="19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vertical="center"/>
    </xf>
    <xf numFmtId="41" fontId="132" fillId="0" borderId="6" xfId="357" applyFont="1" applyFill="1" applyBorder="1" applyAlignment="1">
      <alignment horizontal="right" vertical="center"/>
    </xf>
    <xf numFmtId="41" fontId="134" fillId="0" borderId="2" xfId="357" applyFont="1" applyFill="1" applyBorder="1" applyAlignment="1">
      <alignment horizontal="right" vertical="center" wrapText="1"/>
    </xf>
    <xf numFmtId="41" fontId="134" fillId="0" borderId="0" xfId="357" applyFont="1" applyFill="1" applyBorder="1" applyAlignment="1">
      <alignment horizontal="right" vertical="center" wrapText="1"/>
    </xf>
    <xf numFmtId="41" fontId="132" fillId="0" borderId="2" xfId="357" applyFont="1" applyFill="1" applyBorder="1" applyAlignment="1">
      <alignment horizontal="right" vertical="center" wrapText="1"/>
    </xf>
    <xf numFmtId="41" fontId="132" fillId="0" borderId="0" xfId="357" applyFont="1" applyFill="1" applyBorder="1" applyAlignment="1">
      <alignment horizontal="right" vertical="center" wrapText="1"/>
    </xf>
    <xf numFmtId="41" fontId="132" fillId="0" borderId="30" xfId="357" applyFont="1" applyFill="1" applyBorder="1" applyAlignment="1">
      <alignment horizontal="right" vertical="center" wrapText="1"/>
    </xf>
    <xf numFmtId="41" fontId="126" fillId="0" borderId="6" xfId="357" applyFont="1" applyFill="1" applyBorder="1" applyAlignment="1">
      <alignment horizontal="right" vertical="center"/>
    </xf>
    <xf numFmtId="0" fontId="129" fillId="0" borderId="2" xfId="0" applyFont="1" applyFill="1" applyBorder="1" applyAlignment="1">
      <alignment horizontal="center" vertical="center"/>
    </xf>
    <xf numFmtId="0" fontId="126" fillId="0" borderId="2" xfId="0" applyFont="1" applyFill="1" applyBorder="1" applyAlignment="1">
      <alignment horizontal="center" vertical="center" wrapText="1"/>
    </xf>
    <xf numFmtId="0" fontId="126" fillId="0" borderId="2" xfId="0" applyFont="1" applyFill="1" applyBorder="1" applyAlignment="1">
      <alignment horizontal="center" vertical="center"/>
    </xf>
    <xf numFmtId="0" fontId="126" fillId="0" borderId="30" xfId="0" applyFont="1" applyFill="1" applyBorder="1" applyAlignment="1">
      <alignment horizontal="center" vertical="center" wrapText="1"/>
    </xf>
    <xf numFmtId="183" fontId="153" fillId="0" borderId="0" xfId="411" applyNumberFormat="1" applyFont="1" applyFill="1" applyBorder="1" applyAlignment="1">
      <alignment horizontal="right" vertical="center" shrinkToFit="1"/>
    </xf>
    <xf numFmtId="0" fontId="60" fillId="0" borderId="0" xfId="431" applyFont="1" applyFill="1" applyAlignment="1">
      <alignment shrinkToFit="1"/>
      <protection/>
    </xf>
    <xf numFmtId="0" fontId="126" fillId="0" borderId="0" xfId="0" applyFont="1" applyAlignment="1">
      <alignment/>
    </xf>
    <xf numFmtId="0" fontId="126" fillId="0" borderId="0" xfId="0" applyFont="1" applyFill="1" applyBorder="1" applyAlignment="1">
      <alignment vertical="top"/>
    </xf>
    <xf numFmtId="0" fontId="126" fillId="0" borderId="0" xfId="0" applyFont="1" applyFill="1" applyAlignment="1">
      <alignment vertical="top"/>
    </xf>
    <xf numFmtId="0" fontId="125" fillId="0" borderId="0" xfId="0" applyFont="1" applyFill="1" applyBorder="1" applyAlignment="1">
      <alignment horizontal="right" vertical="center"/>
    </xf>
    <xf numFmtId="0" fontId="125" fillId="0" borderId="0" xfId="0" applyFont="1" applyFill="1" applyAlignment="1">
      <alignment vertical="center"/>
    </xf>
    <xf numFmtId="0" fontId="125" fillId="0" borderId="2" xfId="0" applyFont="1" applyFill="1" applyBorder="1" applyAlignment="1">
      <alignment horizontal="center" vertical="center"/>
    </xf>
    <xf numFmtId="0" fontId="132" fillId="0" borderId="24" xfId="415" applyFont="1" applyFill="1" applyBorder="1" applyAlignment="1">
      <alignment horizontal="center" vertical="center" wrapText="1"/>
      <protection/>
    </xf>
    <xf numFmtId="0" fontId="125" fillId="0" borderId="25" xfId="0" applyFont="1" applyFill="1" applyBorder="1" applyAlignment="1">
      <alignment horizontal="center" vertical="center"/>
    </xf>
    <xf numFmtId="0" fontId="132" fillId="0" borderId="28" xfId="415" applyFont="1" applyFill="1" applyBorder="1" applyAlignment="1">
      <alignment horizontal="center" vertical="center" wrapText="1"/>
      <protection/>
    </xf>
    <xf numFmtId="0" fontId="132" fillId="0" borderId="44" xfId="415" applyFont="1" applyFill="1" applyBorder="1" applyAlignment="1">
      <alignment horizontal="center" vertical="center"/>
      <protection/>
    </xf>
    <xf numFmtId="0" fontId="125" fillId="0" borderId="30" xfId="0" applyFont="1" applyFill="1" applyBorder="1" applyAlignment="1">
      <alignment horizontal="center" vertical="center"/>
    </xf>
    <xf numFmtId="41" fontId="132" fillId="0" borderId="25" xfId="357" applyFont="1" applyFill="1" applyBorder="1" applyAlignment="1">
      <alignment horizontal="right" vertical="center"/>
    </xf>
    <xf numFmtId="41" fontId="132" fillId="0" borderId="26" xfId="357" applyFont="1" applyFill="1" applyBorder="1" applyAlignment="1">
      <alignment horizontal="right" vertical="center"/>
    </xf>
    <xf numFmtId="41" fontId="132" fillId="0" borderId="2" xfId="357" applyFont="1" applyFill="1" applyBorder="1" applyAlignment="1">
      <alignment horizontal="right" vertical="center"/>
    </xf>
    <xf numFmtId="41" fontId="132" fillId="0" borderId="0" xfId="357" applyFont="1" applyFill="1" applyBorder="1" applyAlignment="1">
      <alignment horizontal="right" vertical="center"/>
    </xf>
    <xf numFmtId="41" fontId="132" fillId="0" borderId="30" xfId="357" applyFont="1" applyFill="1" applyBorder="1" applyAlignment="1">
      <alignment horizontal="right" vertical="center"/>
    </xf>
    <xf numFmtId="41" fontId="132" fillId="0" borderId="6" xfId="357" applyFont="1" applyFill="1" applyBorder="1" applyAlignment="1">
      <alignment horizontal="right" vertical="center"/>
    </xf>
    <xf numFmtId="0" fontId="134" fillId="0" borderId="28" xfId="415" applyFont="1" applyFill="1" applyBorder="1" applyAlignment="1">
      <alignment horizontal="center" vertical="center" wrapText="1"/>
      <protection/>
    </xf>
    <xf numFmtId="41" fontId="134" fillId="0" borderId="2" xfId="357" applyFont="1" applyFill="1" applyBorder="1" applyAlignment="1">
      <alignment horizontal="right" vertical="center"/>
    </xf>
    <xf numFmtId="41" fontId="134" fillId="0" borderId="0" xfId="357" applyFont="1" applyFill="1" applyBorder="1" applyAlignment="1">
      <alignment horizontal="right" vertical="center"/>
    </xf>
    <xf numFmtId="41" fontId="162" fillId="0" borderId="0" xfId="357" applyFont="1" applyFill="1" applyBorder="1" applyAlignment="1">
      <alignment horizontal="right" vertical="center"/>
    </xf>
    <xf numFmtId="41" fontId="134" fillId="0" borderId="19" xfId="357" applyFont="1" applyFill="1" applyBorder="1" applyAlignment="1">
      <alignment horizontal="right" vertical="center"/>
    </xf>
    <xf numFmtId="0" fontId="137" fillId="0" borderId="2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/>
    </xf>
    <xf numFmtId="0" fontId="129" fillId="0" borderId="0" xfId="445" applyFont="1" applyFill="1">
      <alignment vertical="center"/>
      <protection/>
    </xf>
    <xf numFmtId="0" fontId="127" fillId="0" borderId="19" xfId="445" applyFont="1" applyBorder="1" applyAlignment="1">
      <alignment horizontal="center" vertical="center"/>
      <protection/>
    </xf>
    <xf numFmtId="0" fontId="126" fillId="0" borderId="2" xfId="445" applyFont="1" applyFill="1" applyBorder="1" applyAlignment="1">
      <alignment horizontal="center" vertical="center"/>
      <protection/>
    </xf>
    <xf numFmtId="0" fontId="126" fillId="0" borderId="0" xfId="445" applyFont="1" applyFill="1">
      <alignment vertical="center"/>
      <protection/>
    </xf>
    <xf numFmtId="0" fontId="138" fillId="0" borderId="29" xfId="445" applyFont="1" applyBorder="1" applyAlignment="1">
      <alignment horizontal="center" vertical="center" wrapText="1"/>
      <protection/>
    </xf>
    <xf numFmtId="0" fontId="129" fillId="0" borderId="30" xfId="445" applyFont="1" applyFill="1" applyBorder="1" applyAlignment="1">
      <alignment horizontal="center" vertical="center"/>
      <protection/>
    </xf>
    <xf numFmtId="0" fontId="60" fillId="0" borderId="0" xfId="471" applyFont="1" applyFill="1" applyBorder="1" applyAlignment="1" applyProtection="1">
      <alignment vertical="center"/>
      <protection locked="0"/>
    </xf>
    <xf numFmtId="184" fontId="153" fillId="0" borderId="0" xfId="431" applyNumberFormat="1" applyFont="1" applyFill="1" applyBorder="1" applyAlignment="1">
      <alignment horizontal="left" vertical="center" shrinkToFit="1"/>
      <protection/>
    </xf>
    <xf numFmtId="0" fontId="60" fillId="0" borderId="0" xfId="476" applyFont="1" applyFill="1" applyBorder="1" applyAlignment="1">
      <alignment vertical="center"/>
    </xf>
    <xf numFmtId="41" fontId="153" fillId="0" borderId="2" xfId="358" applyFont="1" applyFill="1" applyBorder="1" applyAlignment="1">
      <alignment vertical="center"/>
    </xf>
    <xf numFmtId="41" fontId="153" fillId="0" borderId="0" xfId="358" applyFont="1" applyFill="1" applyBorder="1" applyAlignment="1">
      <alignment horizontal="center" vertical="center"/>
    </xf>
    <xf numFmtId="3" fontId="60" fillId="0" borderId="0" xfId="431" applyNumberFormat="1" applyFont="1" applyFill="1" applyBorder="1" applyAlignment="1">
      <alignment vertical="center"/>
      <protection/>
    </xf>
    <xf numFmtId="41" fontId="156" fillId="0" borderId="0" xfId="431" applyNumberFormat="1" applyFont="1" applyFill="1" applyBorder="1" applyAlignment="1">
      <alignment horizontal="right" vertical="center" shrinkToFit="1"/>
      <protection/>
    </xf>
    <xf numFmtId="41" fontId="156" fillId="0" borderId="0" xfId="431" applyNumberFormat="1" applyFont="1" applyFill="1" applyBorder="1" applyAlignment="1" applyProtection="1">
      <alignment horizontal="right" vertical="center" shrinkToFit="1"/>
      <protection locked="0"/>
    </xf>
    <xf numFmtId="183" fontId="156" fillId="0" borderId="0" xfId="431" applyNumberFormat="1" applyFont="1" applyFill="1" applyBorder="1" applyAlignment="1" applyProtection="1">
      <alignment horizontal="right" vertical="center" shrinkToFit="1"/>
      <protection locked="0"/>
    </xf>
    <xf numFmtId="41" fontId="156" fillId="0" borderId="19" xfId="431" applyNumberFormat="1" applyFont="1" applyFill="1" applyBorder="1" applyAlignment="1" applyProtection="1">
      <alignment horizontal="right" vertical="center" shrinkToFit="1"/>
      <protection locked="0"/>
    </xf>
    <xf numFmtId="0" fontId="60" fillId="0" borderId="0" xfId="435" applyFont="1" applyFill="1" applyBorder="1" applyAlignment="1">
      <alignment vertical="center" shrinkToFit="1"/>
    </xf>
    <xf numFmtId="1" fontId="139" fillId="0" borderId="0" xfId="0" applyNumberFormat="1" applyFont="1" applyFill="1" applyBorder="1" applyAlignment="1">
      <alignment vertical="center"/>
    </xf>
    <xf numFmtId="41" fontId="163" fillId="0" borderId="0" xfId="431" applyNumberFormat="1" applyFont="1" applyFill="1" applyBorder="1" applyAlignment="1" applyProtection="1">
      <alignment vertical="center"/>
      <protection locked="0"/>
    </xf>
    <xf numFmtId="186" fontId="163" fillId="0" borderId="0" xfId="431" applyNumberFormat="1" applyFont="1" applyFill="1" applyBorder="1" applyAlignment="1" applyProtection="1">
      <alignment vertical="center"/>
      <protection locked="0"/>
    </xf>
    <xf numFmtId="41" fontId="153" fillId="0" borderId="0" xfId="0" applyNumberFormat="1" applyFont="1" applyFill="1" applyBorder="1" applyAlignment="1" applyProtection="1" quotePrefix="1">
      <alignment vertical="center"/>
      <protection locked="0"/>
    </xf>
    <xf numFmtId="183" fontId="153" fillId="0" borderId="0" xfId="0" applyNumberFormat="1" applyFont="1" applyFill="1" applyBorder="1" applyAlignment="1">
      <alignment horizontal="right" vertical="center"/>
    </xf>
    <xf numFmtId="41" fontId="163" fillId="0" borderId="0" xfId="431" applyNumberFormat="1" applyFont="1" applyFill="1" applyBorder="1" applyAlignment="1" applyProtection="1">
      <alignment vertical="center" shrinkToFit="1"/>
      <protection locked="0"/>
    </xf>
    <xf numFmtId="41" fontId="164" fillId="0" borderId="0" xfId="431" applyNumberFormat="1" applyFont="1" applyFill="1" applyBorder="1" applyAlignment="1" applyProtection="1">
      <alignment vertical="center"/>
      <protection locked="0"/>
    </xf>
    <xf numFmtId="41" fontId="164" fillId="0" borderId="0" xfId="431" applyNumberFormat="1" applyFont="1" applyFill="1" applyBorder="1" applyAlignment="1">
      <alignment horizontal="center" vertical="center"/>
      <protection/>
    </xf>
    <xf numFmtId="41" fontId="163" fillId="0" borderId="0" xfId="431" applyNumberFormat="1" applyFont="1" applyFill="1" applyBorder="1" applyAlignment="1">
      <alignment horizontal="center" vertical="center"/>
      <protection/>
    </xf>
    <xf numFmtId="41" fontId="164" fillId="0" borderId="0" xfId="431" applyNumberFormat="1" applyFont="1" applyFill="1" applyBorder="1" applyAlignment="1" applyProtection="1">
      <alignment vertical="center" shrinkToFit="1"/>
      <protection locked="0"/>
    </xf>
    <xf numFmtId="4" fontId="163" fillId="0" borderId="0" xfId="490" applyNumberFormat="1" applyFont="1" applyFill="1" applyBorder="1" applyAlignment="1" applyProtection="1">
      <alignment horizontal="right" vertical="center"/>
      <protection locked="0"/>
    </xf>
    <xf numFmtId="4" fontId="54" fillId="0" borderId="0" xfId="432" applyNumberFormat="1" applyFont="1" applyFill="1" applyBorder="1" applyAlignment="1" applyProtection="1">
      <alignment horizontal="right" vertical="center"/>
      <protection locked="0"/>
    </xf>
    <xf numFmtId="4" fontId="164" fillId="0" borderId="0" xfId="432" applyNumberFormat="1" applyFont="1" applyFill="1" applyBorder="1" applyAlignment="1" applyProtection="1">
      <alignment horizontal="right" vertical="center"/>
      <protection locked="0"/>
    </xf>
    <xf numFmtId="49" fontId="152" fillId="0" borderId="37" xfId="488" applyNumberFormat="1" applyFont="1" applyFill="1" applyBorder="1" applyAlignment="1">
      <alignment horizontal="center" vertical="center" wrapText="1"/>
      <protection/>
    </xf>
    <xf numFmtId="49" fontId="152" fillId="0" borderId="36" xfId="488" applyNumberFormat="1" applyFont="1" applyFill="1" applyBorder="1" applyAlignment="1">
      <alignment horizontal="center" vertical="center" wrapText="1"/>
      <protection/>
    </xf>
    <xf numFmtId="49" fontId="152" fillId="0" borderId="25" xfId="488" applyNumberFormat="1" applyFont="1" applyFill="1" applyBorder="1" applyAlignment="1">
      <alignment horizontal="center" vertical="center"/>
      <protection/>
    </xf>
    <xf numFmtId="49" fontId="152" fillId="0" borderId="2" xfId="488" applyNumberFormat="1" applyFont="1" applyFill="1" applyBorder="1" applyAlignment="1">
      <alignment horizontal="center" vertical="center"/>
      <protection/>
    </xf>
    <xf numFmtId="49" fontId="152" fillId="0" borderId="24" xfId="488" applyNumberFormat="1" applyFont="1" applyFill="1" applyBorder="1" applyAlignment="1">
      <alignment horizontal="center" vertical="center"/>
      <protection/>
    </xf>
    <xf numFmtId="49" fontId="152" fillId="0" borderId="28" xfId="488" applyNumberFormat="1" applyFont="1" applyFill="1" applyBorder="1" applyAlignment="1">
      <alignment horizontal="center" vertical="center"/>
      <protection/>
    </xf>
    <xf numFmtId="0" fontId="57" fillId="0" borderId="0" xfId="488" applyFont="1" applyFill="1" applyAlignment="1">
      <alignment horizontal="center" vertical="center" wrapText="1"/>
      <protection/>
    </xf>
    <xf numFmtId="0" fontId="57" fillId="0" borderId="0" xfId="488" applyFont="1" applyFill="1" applyAlignment="1">
      <alignment horizontal="center" vertical="center"/>
      <protection/>
    </xf>
    <xf numFmtId="49" fontId="158" fillId="0" borderId="34" xfId="488" applyNumberFormat="1" applyFont="1" applyFill="1" applyBorder="1" applyAlignment="1">
      <alignment horizontal="center" vertical="center"/>
      <protection/>
    </xf>
    <xf numFmtId="49" fontId="152" fillId="0" borderId="19" xfId="488" applyNumberFormat="1" applyFont="1" applyFill="1" applyBorder="1" applyAlignment="1">
      <alignment horizontal="center" vertical="center"/>
      <protection/>
    </xf>
    <xf numFmtId="0" fontId="152" fillId="0" borderId="19" xfId="0" applyFont="1" applyFill="1" applyBorder="1" applyAlignment="1">
      <alignment horizontal="center" vertical="center"/>
    </xf>
    <xf numFmtId="0" fontId="152" fillId="0" borderId="21" xfId="0" applyFont="1" applyFill="1" applyBorder="1" applyAlignment="1">
      <alignment horizontal="center" vertical="center"/>
    </xf>
    <xf numFmtId="49" fontId="152" fillId="0" borderId="33" xfId="488" applyNumberFormat="1" applyFont="1" applyFill="1" applyBorder="1" applyAlignment="1">
      <alignment horizontal="center" vertical="center"/>
      <protection/>
    </xf>
    <xf numFmtId="0" fontId="152" fillId="0" borderId="2" xfId="0" applyFont="1" applyFill="1" applyBorder="1" applyAlignment="1">
      <alignment horizontal="center" vertical="center"/>
    </xf>
    <xf numFmtId="0" fontId="152" fillId="0" borderId="22" xfId="0" applyFont="1" applyFill="1" applyBorder="1" applyAlignment="1">
      <alignment horizontal="center" vertical="center"/>
    </xf>
    <xf numFmtId="49" fontId="152" fillId="0" borderId="39" xfId="488" applyNumberFormat="1" applyFont="1" applyFill="1" applyBorder="1" applyAlignment="1">
      <alignment horizontal="center" vertical="center" wrapText="1"/>
      <protection/>
    </xf>
    <xf numFmtId="49" fontId="152" fillId="0" borderId="28" xfId="488" applyNumberFormat="1" applyFont="1" applyFill="1" applyBorder="1" applyAlignment="1">
      <alignment horizontal="center" vertical="center" wrapText="1"/>
      <protection/>
    </xf>
    <xf numFmtId="49" fontId="152" fillId="0" borderId="27" xfId="488" applyNumberFormat="1" applyFont="1" applyFill="1" applyBorder="1" applyAlignment="1">
      <alignment horizontal="center" vertical="center" wrapText="1"/>
      <protection/>
    </xf>
    <xf numFmtId="49" fontId="112" fillId="0" borderId="39" xfId="488" applyNumberFormat="1" applyFont="1" applyFill="1" applyBorder="1" applyAlignment="1">
      <alignment horizontal="center" vertical="center"/>
      <protection/>
    </xf>
    <xf numFmtId="49" fontId="152" fillId="0" borderId="35" xfId="488" applyNumberFormat="1" applyFont="1" applyFill="1" applyBorder="1" applyAlignment="1">
      <alignment horizontal="center" vertical="center" wrapText="1"/>
      <protection/>
    </xf>
    <xf numFmtId="179" fontId="138" fillId="0" borderId="30" xfId="445" applyNumberFormat="1" applyFont="1" applyBorder="1" applyAlignment="1">
      <alignment horizontal="right" vertical="center" wrapText="1"/>
      <protection/>
    </xf>
    <xf numFmtId="179" fontId="138" fillId="0" borderId="29" xfId="445" applyNumberFormat="1" applyFont="1" applyBorder="1" applyAlignment="1">
      <alignment horizontal="right" vertical="center" wrapText="1"/>
      <protection/>
    </xf>
    <xf numFmtId="0" fontId="127" fillId="0" borderId="39" xfId="445" applyFont="1" applyFill="1" applyBorder="1" applyAlignment="1">
      <alignment horizontal="center" vertical="center" wrapText="1"/>
      <protection/>
    </xf>
    <xf numFmtId="0" fontId="127" fillId="0" borderId="39" xfId="445" applyFont="1" applyBorder="1" applyAlignment="1">
      <alignment horizontal="center" vertical="center" wrapText="1"/>
      <protection/>
    </xf>
    <xf numFmtId="0" fontId="127" fillId="0" borderId="33" xfId="445" applyFont="1" applyBorder="1" applyAlignment="1">
      <alignment horizontal="center" vertical="center" wrapText="1"/>
      <protection/>
    </xf>
    <xf numFmtId="41" fontId="138" fillId="0" borderId="30" xfId="357" applyFont="1" applyBorder="1" applyAlignment="1">
      <alignment horizontal="right" vertical="center" wrapText="1"/>
    </xf>
    <xf numFmtId="41" fontId="138" fillId="0" borderId="29" xfId="357" applyFont="1" applyBorder="1" applyAlignment="1">
      <alignment horizontal="right" vertical="center" wrapText="1"/>
    </xf>
    <xf numFmtId="41" fontId="138" fillId="0" borderId="30" xfId="357" applyFont="1" applyFill="1" applyBorder="1" applyAlignment="1">
      <alignment horizontal="right" vertical="center" wrapText="1"/>
    </xf>
    <xf numFmtId="41" fontId="138" fillId="0" borderId="29" xfId="357" applyFont="1" applyFill="1" applyBorder="1" applyAlignment="1">
      <alignment horizontal="right" vertical="center" wrapText="1"/>
    </xf>
    <xf numFmtId="41" fontId="138" fillId="0" borderId="6" xfId="357" applyFont="1" applyFill="1" applyBorder="1" applyAlignment="1">
      <alignment horizontal="right" vertical="center" wrapText="1"/>
    </xf>
    <xf numFmtId="0" fontId="130" fillId="0" borderId="0" xfId="445" applyFont="1" applyBorder="1" applyAlignment="1">
      <alignment horizontal="left" vertical="center"/>
      <protection/>
    </xf>
    <xf numFmtId="0" fontId="127" fillId="0" borderId="2" xfId="445" applyFont="1" applyBorder="1" applyAlignment="1">
      <alignment horizontal="center" vertical="center" wrapText="1"/>
      <protection/>
    </xf>
    <xf numFmtId="0" fontId="127" fillId="0" borderId="19" xfId="445" applyFont="1" applyBorder="1" applyAlignment="1">
      <alignment horizontal="center" vertical="center" wrapText="1"/>
      <protection/>
    </xf>
    <xf numFmtId="0" fontId="127" fillId="0" borderId="22" xfId="445" applyFont="1" applyBorder="1" applyAlignment="1">
      <alignment horizontal="center" vertical="center" wrapText="1"/>
      <protection/>
    </xf>
    <xf numFmtId="0" fontId="127" fillId="0" borderId="21" xfId="445" applyFont="1" applyBorder="1" applyAlignment="1">
      <alignment horizontal="center" vertical="center" wrapText="1"/>
      <protection/>
    </xf>
    <xf numFmtId="41" fontId="127" fillId="0" borderId="25" xfId="357" applyFont="1" applyBorder="1" applyAlignment="1">
      <alignment horizontal="right" vertical="center" wrapText="1"/>
    </xf>
    <xf numFmtId="41" fontId="127" fillId="0" borderId="23" xfId="357" applyFont="1" applyBorder="1" applyAlignment="1">
      <alignment horizontal="right" vertical="center" wrapText="1"/>
    </xf>
    <xf numFmtId="0" fontId="126" fillId="0" borderId="33" xfId="445" applyFont="1" applyFill="1" applyBorder="1" applyAlignment="1">
      <alignment horizontal="center" vertical="center"/>
      <protection/>
    </xf>
    <xf numFmtId="0" fontId="126" fillId="0" borderId="2" xfId="445" applyFont="1" applyFill="1" applyBorder="1" applyAlignment="1">
      <alignment horizontal="center" vertical="center"/>
      <protection/>
    </xf>
    <xf numFmtId="0" fontId="126" fillId="0" borderId="22" xfId="445" applyFont="1" applyFill="1" applyBorder="1" applyAlignment="1">
      <alignment horizontal="center" vertical="center"/>
      <protection/>
    </xf>
    <xf numFmtId="0" fontId="127" fillId="0" borderId="34" xfId="445" applyFont="1" applyBorder="1" applyAlignment="1">
      <alignment horizontal="center" vertical="center"/>
      <protection/>
    </xf>
    <xf numFmtId="0" fontId="127" fillId="0" borderId="19" xfId="445" applyFont="1" applyBorder="1" applyAlignment="1">
      <alignment horizontal="center" vertical="center"/>
      <protection/>
    </xf>
    <xf numFmtId="0" fontId="127" fillId="0" borderId="21" xfId="445" applyFont="1" applyBorder="1" applyAlignment="1">
      <alignment horizontal="center" vertical="center"/>
      <protection/>
    </xf>
    <xf numFmtId="0" fontId="127" fillId="0" borderId="2" xfId="445" applyFont="1" applyFill="1" applyBorder="1" applyAlignment="1">
      <alignment horizontal="center" vertical="center" wrapText="1"/>
      <protection/>
    </xf>
    <xf numFmtId="0" fontId="127" fillId="0" borderId="19" xfId="445" applyFont="1" applyFill="1" applyBorder="1" applyAlignment="1">
      <alignment horizontal="center" vertical="center" wrapText="1"/>
      <protection/>
    </xf>
    <xf numFmtId="0" fontId="127" fillId="0" borderId="22" xfId="445" applyFont="1" applyFill="1" applyBorder="1" applyAlignment="1">
      <alignment horizontal="center" vertical="center" wrapText="1"/>
      <protection/>
    </xf>
    <xf numFmtId="0" fontId="127" fillId="0" borderId="21" xfId="445" applyFont="1" applyFill="1" applyBorder="1" applyAlignment="1">
      <alignment horizontal="center" vertical="center" wrapText="1"/>
      <protection/>
    </xf>
    <xf numFmtId="0" fontId="127" fillId="0" borderId="0" xfId="445" applyFont="1" applyFill="1" applyBorder="1" applyAlignment="1">
      <alignment horizontal="center" vertical="center" wrapText="1"/>
      <protection/>
    </xf>
    <xf numFmtId="0" fontId="127" fillId="0" borderId="20" xfId="445" applyFont="1" applyFill="1" applyBorder="1" applyAlignment="1">
      <alignment horizontal="center" vertical="center" wrapText="1"/>
      <protection/>
    </xf>
    <xf numFmtId="0" fontId="127" fillId="0" borderId="0" xfId="445" applyFont="1" applyBorder="1" applyAlignment="1">
      <alignment horizontal="center" vertical="center" wrapText="1"/>
      <protection/>
    </xf>
    <xf numFmtId="0" fontId="127" fillId="0" borderId="20" xfId="445" applyFont="1" applyBorder="1" applyAlignment="1">
      <alignment horizontal="center" vertical="center" wrapText="1"/>
      <protection/>
    </xf>
    <xf numFmtId="41" fontId="127" fillId="0" borderId="2" xfId="357" applyFont="1" applyBorder="1" applyAlignment="1">
      <alignment horizontal="right" vertical="center" wrapText="1"/>
    </xf>
    <xf numFmtId="41" fontId="127" fillId="0" borderId="19" xfId="357" applyFont="1" applyBorder="1" applyAlignment="1">
      <alignment horizontal="right" vertical="center" wrapText="1"/>
    </xf>
    <xf numFmtId="41" fontId="127" fillId="0" borderId="2" xfId="357" applyFont="1" applyFill="1" applyBorder="1" applyAlignment="1">
      <alignment horizontal="right" vertical="center" wrapText="1"/>
    </xf>
    <xf numFmtId="41" fontId="127" fillId="0" borderId="19" xfId="357" applyFont="1" applyFill="1" applyBorder="1" applyAlignment="1">
      <alignment horizontal="right" vertical="center" wrapText="1"/>
    </xf>
    <xf numFmtId="41" fontId="127" fillId="0" borderId="25" xfId="357" applyFont="1" applyFill="1" applyBorder="1" applyAlignment="1">
      <alignment horizontal="right" vertical="center" wrapText="1"/>
    </xf>
    <xf numFmtId="41" fontId="127" fillId="0" borderId="23" xfId="357" applyFont="1" applyFill="1" applyBorder="1" applyAlignment="1">
      <alignment horizontal="right" vertical="center" wrapText="1"/>
    </xf>
    <xf numFmtId="41" fontId="127" fillId="0" borderId="0" xfId="357" applyFont="1" applyFill="1" applyBorder="1" applyAlignment="1">
      <alignment horizontal="right" vertical="center" wrapText="1"/>
    </xf>
    <xf numFmtId="41" fontId="127" fillId="0" borderId="26" xfId="357" applyFont="1" applyFill="1" applyBorder="1" applyAlignment="1">
      <alignment horizontal="right" vertical="center" wrapText="1"/>
    </xf>
    <xf numFmtId="179" fontId="127" fillId="0" borderId="2" xfId="445" applyNumberFormat="1" applyFont="1" applyBorder="1" applyAlignment="1">
      <alignment horizontal="right" vertical="center" wrapText="1"/>
      <protection/>
    </xf>
    <xf numFmtId="179" fontId="127" fillId="0" borderId="19" xfId="445" applyNumberFormat="1" applyFont="1" applyBorder="1" applyAlignment="1">
      <alignment horizontal="right" vertical="center" wrapText="1"/>
      <protection/>
    </xf>
    <xf numFmtId="179" fontId="127" fillId="0" borderId="25" xfId="445" applyNumberFormat="1" applyFont="1" applyBorder="1" applyAlignment="1">
      <alignment horizontal="right" vertical="center" wrapText="1"/>
      <protection/>
    </xf>
    <xf numFmtId="179" fontId="127" fillId="0" borderId="23" xfId="445" applyNumberFormat="1" applyFont="1" applyBorder="1" applyAlignment="1">
      <alignment horizontal="right" vertical="center" wrapText="1"/>
      <protection/>
    </xf>
    <xf numFmtId="0" fontId="115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top"/>
    </xf>
    <xf numFmtId="0" fontId="115" fillId="0" borderId="0" xfId="0" applyFont="1" applyFill="1" applyBorder="1" applyAlignment="1">
      <alignment horizontal="right" vertical="center"/>
    </xf>
    <xf numFmtId="0" fontId="132" fillId="0" borderId="33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/>
    </xf>
    <xf numFmtId="0" fontId="132" fillId="0" borderId="22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left" vertical="center"/>
    </xf>
    <xf numFmtId="0" fontId="125" fillId="0" borderId="0" xfId="0" applyFont="1" applyFill="1" applyBorder="1" applyAlignment="1">
      <alignment horizontal="right" vertical="center"/>
    </xf>
    <xf numFmtId="0" fontId="125" fillId="0" borderId="33" xfId="0" applyFont="1" applyFill="1" applyBorder="1" applyAlignment="1">
      <alignment horizontal="center" vertical="center" wrapText="1"/>
    </xf>
    <xf numFmtId="0" fontId="125" fillId="0" borderId="2" xfId="0" applyFont="1" applyFill="1" applyBorder="1" applyAlignment="1">
      <alignment horizontal="center" vertical="center"/>
    </xf>
    <xf numFmtId="0" fontId="125" fillId="0" borderId="22" xfId="0" applyFont="1" applyFill="1" applyBorder="1" applyAlignment="1">
      <alignment horizontal="center" vertical="center"/>
    </xf>
    <xf numFmtId="0" fontId="136" fillId="0" borderId="0" xfId="415" applyFont="1" applyFill="1" applyBorder="1" applyAlignment="1">
      <alignment horizontal="left" vertical="top"/>
      <protection/>
    </xf>
    <xf numFmtId="0" fontId="132" fillId="0" borderId="40" xfId="0" applyFont="1" applyFill="1" applyBorder="1" applyAlignment="1">
      <alignment horizontal="center" vertical="center" wrapText="1"/>
    </xf>
    <xf numFmtId="0" fontId="132" fillId="0" borderId="5" xfId="0" applyFont="1" applyFill="1" applyBorder="1" applyAlignment="1">
      <alignment horizontal="center" vertical="center"/>
    </xf>
    <xf numFmtId="41" fontId="15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52" fillId="0" borderId="33" xfId="477" applyNumberFormat="1" applyFont="1" applyFill="1" applyBorder="1" applyAlignment="1" applyProtection="1">
      <alignment horizontal="center" vertical="center"/>
      <protection/>
    </xf>
    <xf numFmtId="49" fontId="152" fillId="0" borderId="37" xfId="477" applyNumberFormat="1" applyFont="1" applyFill="1" applyBorder="1" applyAlignment="1" applyProtection="1">
      <alignment horizontal="center" vertical="center"/>
      <protection/>
    </xf>
    <xf numFmtId="49" fontId="152" fillId="0" borderId="36" xfId="477" applyNumberFormat="1" applyFont="1" applyFill="1" applyBorder="1" applyAlignment="1" applyProtection="1">
      <alignment horizontal="center" vertical="center"/>
      <protection/>
    </xf>
    <xf numFmtId="49" fontId="52" fillId="0" borderId="0" xfId="477" applyNumberFormat="1" applyFont="1" applyFill="1" applyAlignment="1" applyProtection="1">
      <alignment horizontal="center" vertical="center"/>
      <protection/>
    </xf>
    <xf numFmtId="0" fontId="152" fillId="0" borderId="33" xfId="477" applyFont="1" applyFill="1" applyBorder="1" applyAlignment="1" applyProtection="1">
      <alignment horizontal="center" vertical="center"/>
      <protection/>
    </xf>
    <xf numFmtId="0" fontId="152" fillId="0" borderId="37" xfId="477" applyFont="1" applyFill="1" applyBorder="1" applyAlignment="1" applyProtection="1">
      <alignment horizontal="center" vertical="center"/>
      <protection/>
    </xf>
    <xf numFmtId="0" fontId="152" fillId="0" borderId="36" xfId="477" applyFont="1" applyFill="1" applyBorder="1" applyAlignment="1" applyProtection="1">
      <alignment horizontal="center" vertical="center"/>
      <protection/>
    </xf>
    <xf numFmtId="49" fontId="152" fillId="0" borderId="38" xfId="477" applyNumberFormat="1" applyFont="1" applyFill="1" applyBorder="1" applyAlignment="1" applyProtection="1">
      <alignment horizontal="center" vertical="center" wrapText="1"/>
      <protection/>
    </xf>
    <xf numFmtId="0" fontId="152" fillId="0" borderId="34" xfId="0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/>
    </xf>
    <xf numFmtId="0" fontId="152" fillId="0" borderId="20" xfId="0" applyFont="1" applyFill="1" applyBorder="1" applyAlignment="1">
      <alignment horizontal="center" vertical="center"/>
    </xf>
    <xf numFmtId="0" fontId="152" fillId="0" borderId="33" xfId="477" applyFont="1" applyFill="1" applyBorder="1" applyAlignment="1" applyProtection="1">
      <alignment horizontal="center" vertical="center" wrapText="1"/>
      <protection/>
    </xf>
    <xf numFmtId="0" fontId="152" fillId="0" borderId="38" xfId="0" applyFont="1" applyFill="1" applyBorder="1" applyAlignment="1">
      <alignment vertical="center"/>
    </xf>
    <xf numFmtId="0" fontId="152" fillId="0" borderId="2" xfId="0" applyFont="1" applyFill="1" applyBorder="1" applyAlignment="1">
      <alignment vertical="center"/>
    </xf>
    <xf numFmtId="0" fontId="152" fillId="0" borderId="0" xfId="0" applyFont="1" applyFill="1" applyBorder="1" applyAlignment="1">
      <alignment vertical="center"/>
    </xf>
    <xf numFmtId="0" fontId="152" fillId="0" borderId="22" xfId="0" applyFont="1" applyFill="1" applyBorder="1" applyAlignment="1">
      <alignment vertical="center"/>
    </xf>
    <xf numFmtId="0" fontId="152" fillId="0" borderId="20" xfId="0" applyFont="1" applyFill="1" applyBorder="1" applyAlignment="1">
      <alignment vertical="center"/>
    </xf>
    <xf numFmtId="0" fontId="152" fillId="0" borderId="38" xfId="477" applyFont="1" applyFill="1" applyBorder="1" applyAlignment="1" applyProtection="1">
      <alignment horizontal="center" vertical="center" wrapText="1"/>
      <protection/>
    </xf>
    <xf numFmtId="0" fontId="152" fillId="0" borderId="34" xfId="0" applyFont="1" applyFill="1" applyBorder="1" applyAlignment="1">
      <alignment vertical="center"/>
    </xf>
    <xf numFmtId="0" fontId="152" fillId="0" borderId="19" xfId="0" applyFont="1" applyFill="1" applyBorder="1" applyAlignment="1">
      <alignment vertical="center"/>
    </xf>
    <xf numFmtId="0" fontId="152" fillId="0" borderId="21" xfId="0" applyFont="1" applyFill="1" applyBorder="1" applyAlignment="1">
      <alignment vertical="center"/>
    </xf>
    <xf numFmtId="0" fontId="52" fillId="0" borderId="0" xfId="477" applyFont="1" applyFill="1" applyAlignment="1" applyProtection="1">
      <alignment horizontal="center" vertical="center"/>
      <protection/>
    </xf>
    <xf numFmtId="49" fontId="152" fillId="0" borderId="33" xfId="477" applyNumberFormat="1" applyFont="1" applyFill="1" applyBorder="1" applyAlignment="1">
      <alignment horizontal="center" vertical="center"/>
    </xf>
    <xf numFmtId="49" fontId="152" fillId="0" borderId="2" xfId="477" applyNumberFormat="1" applyFont="1" applyFill="1" applyBorder="1" applyAlignment="1">
      <alignment horizontal="center" vertical="center"/>
    </xf>
    <xf numFmtId="0" fontId="158" fillId="0" borderId="34" xfId="477" applyFont="1" applyFill="1" applyBorder="1" applyAlignment="1">
      <alignment horizontal="center" vertical="center"/>
    </xf>
    <xf numFmtId="0" fontId="152" fillId="0" borderId="19" xfId="477" applyFont="1" applyFill="1" applyBorder="1" applyAlignment="1">
      <alignment horizontal="center" vertical="center"/>
    </xf>
    <xf numFmtId="0" fontId="152" fillId="0" borderId="33" xfId="477" applyFont="1" applyFill="1" applyBorder="1" applyAlignment="1">
      <alignment horizontal="center" vertical="center"/>
    </xf>
    <xf numFmtId="0" fontId="152" fillId="0" borderId="34" xfId="477" applyFont="1" applyFill="1" applyBorder="1" applyAlignment="1">
      <alignment horizontal="center" vertical="center"/>
    </xf>
    <xf numFmtId="0" fontId="152" fillId="0" borderId="22" xfId="477" applyFont="1" applyFill="1" applyBorder="1" applyAlignment="1">
      <alignment horizontal="center" vertical="center" wrapText="1"/>
    </xf>
    <xf numFmtId="0" fontId="152" fillId="0" borderId="21" xfId="477" applyFont="1" applyFill="1" applyBorder="1" applyAlignment="1">
      <alignment horizontal="center" vertical="center" wrapText="1"/>
    </xf>
    <xf numFmtId="0" fontId="152" fillId="0" borderId="22" xfId="477" applyFont="1" applyFill="1" applyBorder="1" applyAlignment="1">
      <alignment horizontal="center" vertical="center"/>
    </xf>
    <xf numFmtId="0" fontId="152" fillId="0" borderId="21" xfId="477" applyFont="1" applyFill="1" applyBorder="1" applyAlignment="1">
      <alignment horizontal="center" vertical="center"/>
    </xf>
    <xf numFmtId="49" fontId="158" fillId="0" borderId="34" xfId="471" applyNumberFormat="1" applyFont="1" applyFill="1" applyBorder="1" applyAlignment="1">
      <alignment horizontal="center" vertical="center"/>
    </xf>
    <xf numFmtId="49" fontId="152" fillId="0" borderId="19" xfId="471" applyNumberFormat="1" applyFont="1" applyFill="1" applyBorder="1" applyAlignment="1">
      <alignment horizontal="center" vertical="center"/>
    </xf>
    <xf numFmtId="49" fontId="152" fillId="0" borderId="33" xfId="471" applyNumberFormat="1" applyFont="1" applyFill="1" applyBorder="1" applyAlignment="1">
      <alignment horizontal="center" vertical="center"/>
    </xf>
    <xf numFmtId="49" fontId="152" fillId="0" borderId="2" xfId="471" applyNumberFormat="1" applyFont="1" applyFill="1" applyBorder="1" applyAlignment="1">
      <alignment horizontal="center" vertical="center"/>
    </xf>
    <xf numFmtId="0" fontId="152" fillId="0" borderId="5" xfId="485" applyFont="1" applyFill="1" applyBorder="1" applyAlignment="1">
      <alignment horizontal="center" vertical="center" wrapText="1"/>
      <protection/>
    </xf>
    <xf numFmtId="0" fontId="152" fillId="0" borderId="24" xfId="485" applyFont="1" applyFill="1" applyBorder="1" applyAlignment="1">
      <alignment horizontal="center" vertical="center" wrapText="1"/>
      <protection/>
    </xf>
    <xf numFmtId="0" fontId="152" fillId="0" borderId="40" xfId="485" applyFont="1" applyFill="1" applyBorder="1" applyAlignment="1">
      <alignment horizontal="center" vertical="center" wrapText="1"/>
      <protection/>
    </xf>
    <xf numFmtId="41" fontId="152" fillId="0" borderId="33" xfId="485" applyNumberFormat="1" applyFont="1" applyFill="1" applyBorder="1" applyAlignment="1">
      <alignment horizontal="center" vertical="center" shrinkToFit="1"/>
      <protection/>
    </xf>
    <xf numFmtId="41" fontId="152" fillId="0" borderId="2" xfId="485" applyNumberFormat="1" applyFont="1" applyFill="1" applyBorder="1" applyAlignment="1">
      <alignment horizontal="center" vertical="center" shrinkToFit="1"/>
      <protection/>
    </xf>
    <xf numFmtId="41" fontId="152" fillId="0" borderId="22" xfId="485" applyNumberFormat="1" applyFont="1" applyFill="1" applyBorder="1" applyAlignment="1">
      <alignment horizontal="center" vertical="center" shrinkToFit="1"/>
      <protection/>
    </xf>
    <xf numFmtId="41" fontId="158" fillId="0" borderId="34" xfId="485" applyNumberFormat="1" applyFont="1" applyFill="1" applyBorder="1" applyAlignment="1">
      <alignment horizontal="center" vertical="center"/>
      <protection/>
    </xf>
    <xf numFmtId="41" fontId="158" fillId="0" borderId="19" xfId="485" applyNumberFormat="1" applyFont="1" applyFill="1" applyBorder="1" applyAlignment="1">
      <alignment horizontal="center" vertical="center"/>
      <protection/>
    </xf>
    <xf numFmtId="41" fontId="158" fillId="0" borderId="21" xfId="485" applyNumberFormat="1" applyFont="1" applyFill="1" applyBorder="1" applyAlignment="1">
      <alignment horizontal="center" vertical="center"/>
      <protection/>
    </xf>
    <xf numFmtId="0" fontId="152" fillId="0" borderId="38" xfId="485" applyFont="1" applyFill="1" applyBorder="1" applyAlignment="1">
      <alignment horizontal="center" vertical="center" wrapText="1"/>
      <protection/>
    </xf>
    <xf numFmtId="0" fontId="152" fillId="0" borderId="0" xfId="485" applyFont="1" applyFill="1" applyBorder="1" applyAlignment="1">
      <alignment horizontal="center" vertical="center" wrapText="1"/>
      <protection/>
    </xf>
    <xf numFmtId="0" fontId="152" fillId="0" borderId="40" xfId="485" applyFont="1" applyFill="1" applyBorder="1" applyAlignment="1">
      <alignment horizontal="center" vertical="center" shrinkToFit="1"/>
      <protection/>
    </xf>
    <xf numFmtId="0" fontId="152" fillId="0" borderId="5" xfId="485" applyFont="1" applyFill="1" applyBorder="1" applyAlignment="1">
      <alignment horizontal="center" vertical="center" shrinkToFit="1"/>
      <protection/>
    </xf>
    <xf numFmtId="0" fontId="152" fillId="0" borderId="38" xfId="485" applyFont="1" applyFill="1" applyBorder="1" applyAlignment="1">
      <alignment horizontal="center" vertical="center" wrapText="1" shrinkToFit="1"/>
      <protection/>
    </xf>
    <xf numFmtId="0" fontId="152" fillId="0" borderId="0" xfId="485" applyFont="1" applyFill="1" applyBorder="1" applyAlignment="1">
      <alignment horizontal="center" vertical="center" wrapText="1" shrinkToFit="1"/>
      <protection/>
    </xf>
    <xf numFmtId="0" fontId="152" fillId="0" borderId="28" xfId="485" applyFont="1" applyFill="1" applyBorder="1" applyAlignment="1">
      <alignment horizontal="center" vertical="center" wrapText="1"/>
      <protection/>
    </xf>
    <xf numFmtId="0" fontId="52" fillId="0" borderId="0" xfId="430" applyFont="1" applyFill="1" applyAlignment="1">
      <alignment horizontal="center" vertical="center"/>
      <protection/>
    </xf>
    <xf numFmtId="0" fontId="160" fillId="0" borderId="34" xfId="430" applyFont="1" applyFill="1" applyBorder="1" applyAlignment="1">
      <alignment horizontal="center" vertical="center"/>
      <protection/>
    </xf>
    <xf numFmtId="0" fontId="155" fillId="0" borderId="19" xfId="430" applyFont="1" applyFill="1" applyBorder="1" applyAlignment="1">
      <alignment horizontal="center" vertical="center"/>
      <protection/>
    </xf>
    <xf numFmtId="0" fontId="155" fillId="0" borderId="21" xfId="430" applyFont="1" applyFill="1" applyBorder="1" applyAlignment="1">
      <alignment horizontal="center" vertical="center"/>
      <protection/>
    </xf>
    <xf numFmtId="0" fontId="155" fillId="0" borderId="33" xfId="430" applyFont="1" applyFill="1" applyBorder="1" applyAlignment="1">
      <alignment horizontal="center" vertical="center"/>
      <protection/>
    </xf>
    <xf numFmtId="0" fontId="155" fillId="0" borderId="2" xfId="430" applyFont="1" applyFill="1" applyBorder="1" applyAlignment="1">
      <alignment horizontal="center" vertical="center"/>
      <protection/>
    </xf>
    <xf numFmtId="0" fontId="155" fillId="0" borderId="22" xfId="430" applyFont="1" applyFill="1" applyBorder="1" applyAlignment="1">
      <alignment horizontal="center" vertical="center"/>
      <protection/>
    </xf>
    <xf numFmtId="0" fontId="155" fillId="0" borderId="35" xfId="430" applyFont="1" applyFill="1" applyBorder="1" applyAlignment="1">
      <alignment horizontal="center" vertical="center" wrapText="1"/>
      <protection/>
    </xf>
    <xf numFmtId="0" fontId="155" fillId="0" borderId="36" xfId="430" applyFont="1" applyFill="1" applyBorder="1" applyAlignment="1">
      <alignment horizontal="center" vertical="center" wrapText="1"/>
      <protection/>
    </xf>
    <xf numFmtId="0" fontId="152" fillId="0" borderId="45" xfId="485" applyFont="1" applyFill="1" applyBorder="1" applyAlignment="1">
      <alignment horizontal="center" vertical="center" wrapText="1" shrinkToFit="1"/>
      <protection/>
    </xf>
    <xf numFmtId="0" fontId="152" fillId="0" borderId="41" xfId="485" applyFont="1" applyFill="1" applyBorder="1" applyAlignment="1">
      <alignment horizontal="center" vertical="center" wrapText="1" shrinkToFit="1"/>
      <protection/>
    </xf>
    <xf numFmtId="0" fontId="152" fillId="0" borderId="42" xfId="485" applyFont="1" applyFill="1" applyBorder="1" applyAlignment="1">
      <alignment horizontal="center" vertical="center" wrapText="1" shrinkToFit="1"/>
      <protection/>
    </xf>
    <xf numFmtId="0" fontId="152" fillId="0" borderId="27" xfId="485" applyFont="1" applyFill="1" applyBorder="1" applyAlignment="1">
      <alignment horizontal="center" vertical="center" wrapText="1"/>
      <protection/>
    </xf>
    <xf numFmtId="41" fontId="158" fillId="0" borderId="46" xfId="485" applyNumberFormat="1" applyFont="1" applyFill="1" applyBorder="1" applyAlignment="1">
      <alignment horizontal="center" vertical="center"/>
      <protection/>
    </xf>
    <xf numFmtId="41" fontId="152" fillId="0" borderId="19" xfId="485" applyNumberFormat="1" applyFont="1" applyFill="1" applyBorder="1" applyAlignment="1">
      <alignment horizontal="center" vertical="center"/>
      <protection/>
    </xf>
    <xf numFmtId="41" fontId="152" fillId="0" borderId="21" xfId="485" applyNumberFormat="1" applyFont="1" applyFill="1" applyBorder="1" applyAlignment="1">
      <alignment horizontal="center" vertical="center"/>
      <protection/>
    </xf>
    <xf numFmtId="41" fontId="152" fillId="0" borderId="47" xfId="485" applyNumberFormat="1" applyFont="1" applyFill="1" applyBorder="1" applyAlignment="1">
      <alignment horizontal="center" vertical="center" shrinkToFit="1"/>
      <protection/>
    </xf>
    <xf numFmtId="0" fontId="152" fillId="0" borderId="45" xfId="485" applyFont="1" applyFill="1" applyBorder="1" applyAlignment="1">
      <alignment horizontal="center" vertical="center" wrapText="1"/>
      <protection/>
    </xf>
    <xf numFmtId="0" fontId="57" fillId="0" borderId="0" xfId="430" applyFont="1" applyFill="1" applyAlignment="1">
      <alignment horizontal="center" vertical="center"/>
      <protection/>
    </xf>
    <xf numFmtId="0" fontId="155" fillId="0" borderId="40" xfId="0" applyFont="1" applyFill="1" applyBorder="1" applyAlignment="1">
      <alignment horizontal="center" vertical="center" wrapText="1"/>
    </xf>
    <xf numFmtId="0" fontId="155" fillId="0" borderId="5" xfId="0" applyFont="1" applyFill="1" applyBorder="1" applyAlignment="1">
      <alignment horizontal="center" vertical="center" wrapText="1"/>
    </xf>
    <xf numFmtId="0" fontId="152" fillId="0" borderId="33" xfId="486" applyFont="1" applyFill="1" applyBorder="1" applyAlignment="1">
      <alignment horizontal="center" vertical="center"/>
    </xf>
    <xf numFmtId="0" fontId="152" fillId="0" borderId="2" xfId="486" applyFont="1" applyFill="1" applyBorder="1" applyAlignment="1">
      <alignment horizontal="center" vertical="center"/>
    </xf>
    <xf numFmtId="0" fontId="160" fillId="0" borderId="5" xfId="0" applyFont="1" applyFill="1" applyBorder="1" applyAlignment="1">
      <alignment horizontal="center" vertical="center" wrapText="1"/>
    </xf>
    <xf numFmtId="0" fontId="160" fillId="0" borderId="34" xfId="0" applyFont="1" applyFill="1" applyBorder="1" applyAlignment="1">
      <alignment horizontal="center" vertical="center" wrapText="1"/>
    </xf>
    <xf numFmtId="0" fontId="160" fillId="0" borderId="19" xfId="0" applyFont="1" applyFill="1" applyBorder="1" applyAlignment="1">
      <alignment horizontal="center" vertical="center" wrapText="1"/>
    </xf>
    <xf numFmtId="0" fontId="54" fillId="0" borderId="25" xfId="473" applyFont="1" applyFill="1" applyBorder="1" applyAlignment="1">
      <alignment horizontal="center" vertical="center" wrapText="1"/>
    </xf>
    <xf numFmtId="0" fontId="54" fillId="0" borderId="23" xfId="473" applyFont="1" applyFill="1" applyBorder="1" applyAlignment="1">
      <alignment horizontal="center" vertical="center" wrapText="1"/>
    </xf>
    <xf numFmtId="0" fontId="54" fillId="0" borderId="25" xfId="473" applyFont="1" applyFill="1" applyBorder="1" applyAlignment="1">
      <alignment horizontal="center" vertical="center"/>
    </xf>
    <xf numFmtId="0" fontId="54" fillId="0" borderId="23" xfId="473" applyFont="1" applyFill="1" applyBorder="1" applyAlignment="1">
      <alignment horizontal="center" vertical="center"/>
    </xf>
    <xf numFmtId="0" fontId="54" fillId="0" borderId="4" xfId="473" applyFont="1" applyFill="1" applyBorder="1" applyAlignment="1">
      <alignment horizontal="center" vertical="center" wrapText="1"/>
    </xf>
    <xf numFmtId="0" fontId="54" fillId="0" borderId="42" xfId="473" applyFont="1" applyFill="1" applyBorder="1" applyAlignment="1">
      <alignment horizontal="center" vertical="center" wrapText="1"/>
    </xf>
    <xf numFmtId="0" fontId="54" fillId="0" borderId="22" xfId="473" applyFont="1" applyFill="1" applyBorder="1" applyAlignment="1">
      <alignment horizontal="center" vertical="center"/>
    </xf>
    <xf numFmtId="0" fontId="54" fillId="0" borderId="21" xfId="473" applyFont="1" applyFill="1" applyBorder="1" applyAlignment="1">
      <alignment horizontal="center" vertical="center"/>
    </xf>
    <xf numFmtId="0" fontId="50" fillId="0" borderId="34" xfId="473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3" xfId="473" applyFont="1" applyFill="1" applyBorder="1" applyAlignment="1">
      <alignment horizontal="center" vertical="center" shrinkToFit="1"/>
    </xf>
    <xf numFmtId="0" fontId="54" fillId="0" borderId="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5" xfId="473" applyFont="1" applyFill="1" applyBorder="1" applyAlignment="1">
      <alignment horizontal="center" vertical="center" shrinkToFit="1"/>
    </xf>
    <xf numFmtId="0" fontId="54" fillId="0" borderId="23" xfId="473" applyFont="1" applyFill="1" applyBorder="1" applyAlignment="1">
      <alignment horizontal="center" vertical="center" shrinkToFit="1"/>
    </xf>
    <xf numFmtId="0" fontId="57" fillId="0" borderId="0" xfId="473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7" fillId="0" borderId="0" xfId="473" applyFont="1" applyFill="1" applyBorder="1" applyAlignment="1">
      <alignment horizontal="center" vertical="center"/>
    </xf>
    <xf numFmtId="0" fontId="54" fillId="0" borderId="22" xfId="473" applyFont="1" applyFill="1" applyBorder="1" applyAlignment="1">
      <alignment horizontal="center" vertical="center" wrapText="1"/>
    </xf>
    <xf numFmtId="0" fontId="54" fillId="0" borderId="22" xfId="473" applyFont="1" applyFill="1" applyBorder="1" applyAlignment="1">
      <alignment horizontal="center" vertical="center" shrinkToFit="1"/>
    </xf>
    <xf numFmtId="0" fontId="54" fillId="0" borderId="21" xfId="473" applyFont="1" applyFill="1" applyBorder="1" applyAlignment="1">
      <alignment horizontal="center" vertical="center" shrinkToFit="1"/>
    </xf>
    <xf numFmtId="0" fontId="50" fillId="0" borderId="33" xfId="473" applyFont="1" applyFill="1" applyBorder="1" applyAlignment="1">
      <alignment horizontal="center" vertical="center"/>
    </xf>
    <xf numFmtId="0" fontId="50" fillId="0" borderId="2" xfId="473" applyFont="1" applyFill="1" applyBorder="1" applyAlignment="1">
      <alignment horizontal="center" vertical="center"/>
    </xf>
    <xf numFmtId="0" fontId="50" fillId="0" borderId="19" xfId="473" applyFont="1" applyFill="1" applyBorder="1" applyAlignment="1">
      <alignment horizontal="center" vertical="center"/>
    </xf>
    <xf numFmtId="0" fontId="54" fillId="0" borderId="2" xfId="473" applyFont="1" applyFill="1" applyBorder="1" applyAlignment="1">
      <alignment horizontal="center" vertical="center"/>
    </xf>
    <xf numFmtId="0" fontId="54" fillId="0" borderId="19" xfId="473" applyFont="1" applyFill="1" applyBorder="1" applyAlignment="1">
      <alignment horizontal="center" vertical="center"/>
    </xf>
    <xf numFmtId="0" fontId="54" fillId="0" borderId="2" xfId="473" applyFont="1" applyFill="1" applyBorder="1" applyAlignment="1">
      <alignment horizontal="center" vertical="center" shrinkToFit="1"/>
    </xf>
    <xf numFmtId="0" fontId="54" fillId="0" borderId="19" xfId="473" applyFont="1" applyFill="1" applyBorder="1" applyAlignment="1">
      <alignment horizontal="center" vertical="center" shrinkToFit="1"/>
    </xf>
    <xf numFmtId="0" fontId="54" fillId="0" borderId="21" xfId="473" applyFont="1" applyFill="1" applyBorder="1" applyAlignment="1">
      <alignment horizontal="center" vertical="center" wrapText="1"/>
    </xf>
    <xf numFmtId="0" fontId="54" fillId="0" borderId="33" xfId="473" applyFont="1" applyFill="1" applyBorder="1" applyAlignment="1">
      <alignment horizontal="center" vertical="center"/>
    </xf>
    <xf numFmtId="0" fontId="152" fillId="0" borderId="33" xfId="431" applyFont="1" applyFill="1" applyBorder="1" applyAlignment="1">
      <alignment horizontal="center" vertical="center"/>
      <protection/>
    </xf>
    <xf numFmtId="0" fontId="152" fillId="0" borderId="37" xfId="431" applyFont="1" applyFill="1" applyBorder="1" applyAlignment="1">
      <alignment horizontal="center" vertical="center"/>
      <protection/>
    </xf>
    <xf numFmtId="0" fontId="152" fillId="0" borderId="36" xfId="431" applyFont="1" applyFill="1" applyBorder="1" applyAlignment="1">
      <alignment horizontal="center" vertical="center"/>
      <protection/>
    </xf>
    <xf numFmtId="49" fontId="152" fillId="0" borderId="33" xfId="431" applyNumberFormat="1" applyFont="1" applyFill="1" applyBorder="1" applyAlignment="1">
      <alignment horizontal="center" vertical="center" wrapText="1"/>
      <protection/>
    </xf>
    <xf numFmtId="49" fontId="152" fillId="0" borderId="2" xfId="431" applyNumberFormat="1" applyFont="1" applyFill="1" applyBorder="1" applyAlignment="1">
      <alignment horizontal="center" vertical="center" wrapText="1"/>
      <protection/>
    </xf>
    <xf numFmtId="49" fontId="152" fillId="0" borderId="22" xfId="431" applyNumberFormat="1" applyFont="1" applyFill="1" applyBorder="1" applyAlignment="1">
      <alignment horizontal="center" vertical="center" wrapText="1"/>
      <protection/>
    </xf>
    <xf numFmtId="0" fontId="152" fillId="0" borderId="25" xfId="431" applyFont="1" applyFill="1" applyBorder="1" applyAlignment="1">
      <alignment horizontal="center" vertical="center" shrinkToFit="1"/>
      <protection/>
    </xf>
    <xf numFmtId="0" fontId="152" fillId="0" borderId="23" xfId="431" applyFont="1" applyFill="1" applyBorder="1" applyAlignment="1">
      <alignment horizontal="center" vertical="center" shrinkToFit="1"/>
      <protection/>
    </xf>
    <xf numFmtId="0" fontId="152" fillId="0" borderId="25" xfId="431" applyFont="1" applyFill="1" applyBorder="1" applyAlignment="1">
      <alignment horizontal="center" vertical="center"/>
      <protection/>
    </xf>
    <xf numFmtId="0" fontId="152" fillId="0" borderId="4" xfId="431" applyFont="1" applyFill="1" applyBorder="1" applyAlignment="1">
      <alignment horizontal="center" vertical="center"/>
      <protection/>
    </xf>
    <xf numFmtId="0" fontId="152" fillId="0" borderId="42" xfId="431" applyFont="1" applyFill="1" applyBorder="1" applyAlignment="1">
      <alignment horizontal="center" vertical="center"/>
      <protection/>
    </xf>
    <xf numFmtId="0" fontId="152" fillId="0" borderId="38" xfId="431" applyFont="1" applyFill="1" applyBorder="1" applyAlignment="1">
      <alignment horizontal="center" vertical="center"/>
      <protection/>
    </xf>
    <xf numFmtId="0" fontId="152" fillId="0" borderId="34" xfId="431" applyFont="1" applyFill="1" applyBorder="1" applyAlignment="1">
      <alignment horizontal="center" vertical="center"/>
      <protection/>
    </xf>
    <xf numFmtId="0" fontId="57" fillId="0" borderId="0" xfId="431" applyFont="1" applyFill="1" applyAlignment="1">
      <alignment horizontal="center" vertical="center"/>
      <protection/>
    </xf>
    <xf numFmtId="0" fontId="57" fillId="0" borderId="0" xfId="431" applyFont="1" applyFill="1" applyBorder="1" applyAlignment="1">
      <alignment horizontal="center" vertical="center"/>
      <protection/>
    </xf>
    <xf numFmtId="0" fontId="152" fillId="0" borderId="34" xfId="431" applyFont="1" applyFill="1" applyBorder="1" applyAlignment="1">
      <alignment horizontal="center" vertical="center" wrapText="1"/>
      <protection/>
    </xf>
    <xf numFmtId="0" fontId="152" fillId="0" borderId="19" xfId="431" applyFont="1" applyFill="1" applyBorder="1" applyAlignment="1">
      <alignment horizontal="center" vertical="center" wrapText="1"/>
      <protection/>
    </xf>
    <xf numFmtId="0" fontId="152" fillId="0" borderId="21" xfId="431" applyFont="1" applyFill="1" applyBorder="1" applyAlignment="1">
      <alignment horizontal="center" vertical="center" wrapText="1"/>
      <protection/>
    </xf>
    <xf numFmtId="0" fontId="152" fillId="0" borderId="35" xfId="431" applyFont="1" applyFill="1" applyBorder="1" applyAlignment="1">
      <alignment horizontal="center" vertical="center"/>
      <protection/>
    </xf>
    <xf numFmtId="0" fontId="158" fillId="0" borderId="25" xfId="431" applyFont="1" applyFill="1" applyBorder="1" applyAlignment="1">
      <alignment horizontal="center" vertical="center"/>
      <protection/>
    </xf>
    <xf numFmtId="0" fontId="158" fillId="0" borderId="26" xfId="431" applyFont="1" applyFill="1" applyBorder="1" applyAlignment="1">
      <alignment horizontal="center" vertical="center"/>
      <protection/>
    </xf>
    <xf numFmtId="0" fontId="158" fillId="0" borderId="23" xfId="431" applyFont="1" applyFill="1" applyBorder="1" applyAlignment="1">
      <alignment horizontal="center" vertical="center"/>
      <protection/>
    </xf>
    <xf numFmtId="0" fontId="152" fillId="0" borderId="26" xfId="431" applyFont="1" applyFill="1" applyBorder="1" applyAlignment="1">
      <alignment horizontal="center" vertical="center"/>
      <protection/>
    </xf>
    <xf numFmtId="0" fontId="152" fillId="0" borderId="23" xfId="431" applyFont="1" applyFill="1" applyBorder="1" applyAlignment="1">
      <alignment horizontal="center" vertical="center"/>
      <protection/>
    </xf>
    <xf numFmtId="0" fontId="152" fillId="0" borderId="35" xfId="431" applyNumberFormat="1" applyFont="1" applyFill="1" applyBorder="1" applyAlignment="1">
      <alignment horizontal="center" vertical="center"/>
      <protection/>
    </xf>
    <xf numFmtId="0" fontId="152" fillId="0" borderId="37" xfId="431" applyNumberFormat="1" applyFont="1" applyFill="1" applyBorder="1" applyAlignment="1">
      <alignment horizontal="center" vertical="center"/>
      <protection/>
    </xf>
    <xf numFmtId="0" fontId="152" fillId="0" borderId="36" xfId="431" applyNumberFormat="1" applyFont="1" applyFill="1" applyBorder="1" applyAlignment="1">
      <alignment horizontal="center" vertical="center"/>
      <protection/>
    </xf>
    <xf numFmtId="0" fontId="152" fillId="0" borderId="19" xfId="431" applyFont="1" applyFill="1" applyBorder="1" applyAlignment="1">
      <alignment horizontal="center" vertical="center"/>
      <protection/>
    </xf>
    <xf numFmtId="49" fontId="152" fillId="0" borderId="2" xfId="431" applyNumberFormat="1" applyFont="1" applyFill="1" applyBorder="1" applyAlignment="1">
      <alignment horizontal="center" vertical="center"/>
      <protection/>
    </xf>
    <xf numFmtId="0" fontId="152" fillId="0" borderId="35" xfId="475" applyFont="1" applyFill="1" applyBorder="1" applyAlignment="1">
      <alignment horizontal="center" vertical="center"/>
    </xf>
    <xf numFmtId="0" fontId="152" fillId="0" borderId="37" xfId="475" applyFont="1" applyFill="1" applyBorder="1" applyAlignment="1">
      <alignment horizontal="center" vertical="center"/>
    </xf>
    <xf numFmtId="0" fontId="152" fillId="0" borderId="36" xfId="475" applyFont="1" applyFill="1" applyBorder="1" applyAlignment="1">
      <alignment horizontal="center" vertical="center"/>
    </xf>
    <xf numFmtId="0" fontId="152" fillId="0" borderId="33" xfId="475" applyFont="1" applyFill="1" applyBorder="1" applyAlignment="1">
      <alignment horizontal="center" vertical="center"/>
    </xf>
    <xf numFmtId="0" fontId="152" fillId="0" borderId="24" xfId="475" applyFont="1" applyFill="1" applyBorder="1" applyAlignment="1">
      <alignment horizontal="center" vertical="center"/>
    </xf>
    <xf numFmtId="0" fontId="152" fillId="0" borderId="28" xfId="475" applyFont="1" applyFill="1" applyBorder="1" applyAlignment="1">
      <alignment horizontal="center" vertical="center"/>
    </xf>
    <xf numFmtId="0" fontId="57" fillId="0" borderId="0" xfId="475" applyFont="1" applyFill="1" applyAlignment="1">
      <alignment horizontal="center" vertical="center"/>
    </xf>
    <xf numFmtId="0" fontId="158" fillId="0" borderId="24" xfId="475" applyFont="1" applyFill="1" applyBorder="1" applyAlignment="1">
      <alignment horizontal="center" vertical="center"/>
    </xf>
    <xf numFmtId="0" fontId="158" fillId="0" borderId="34" xfId="475" applyFont="1" applyFill="1" applyBorder="1" applyAlignment="1">
      <alignment horizontal="center" vertical="center"/>
    </xf>
    <xf numFmtId="0" fontId="158" fillId="0" borderId="19" xfId="475" applyFont="1" applyFill="1" applyBorder="1" applyAlignment="1">
      <alignment horizontal="center" vertical="center"/>
    </xf>
    <xf numFmtId="0" fontId="158" fillId="0" borderId="21" xfId="475" applyFont="1" applyFill="1" applyBorder="1" applyAlignment="1">
      <alignment horizontal="center" vertical="center"/>
    </xf>
    <xf numFmtId="0" fontId="152" fillId="0" borderId="25" xfId="475" applyFont="1" applyFill="1" applyBorder="1" applyAlignment="1">
      <alignment horizontal="center" vertical="center"/>
    </xf>
    <xf numFmtId="0" fontId="152" fillId="0" borderId="26" xfId="475" applyFont="1" applyFill="1" applyBorder="1" applyAlignment="1">
      <alignment horizontal="center" vertical="center"/>
    </xf>
    <xf numFmtId="0" fontId="152" fillId="0" borderId="23" xfId="475" applyFont="1" applyFill="1" applyBorder="1" applyAlignment="1">
      <alignment horizontal="center" vertical="center"/>
    </xf>
    <xf numFmtId="0" fontId="152" fillId="0" borderId="2" xfId="475" applyFont="1" applyFill="1" applyBorder="1" applyAlignment="1">
      <alignment horizontal="center" vertical="center"/>
    </xf>
    <xf numFmtId="0" fontId="152" fillId="0" borderId="0" xfId="475" applyFont="1" applyFill="1" applyBorder="1" applyAlignment="1">
      <alignment horizontal="center" vertical="center"/>
    </xf>
    <xf numFmtId="0" fontId="152" fillId="0" borderId="19" xfId="475" applyFont="1" applyFill="1" applyBorder="1" applyAlignment="1">
      <alignment horizontal="center" vertical="center"/>
    </xf>
    <xf numFmtId="0" fontId="152" fillId="0" borderId="2" xfId="476" applyFont="1" applyFill="1" applyBorder="1" applyAlignment="1">
      <alignment horizontal="center" vertical="center"/>
    </xf>
    <xf numFmtId="0" fontId="152" fillId="0" borderId="19" xfId="476" applyFont="1" applyFill="1" applyBorder="1" applyAlignment="1">
      <alignment horizontal="center" vertical="center"/>
    </xf>
    <xf numFmtId="0" fontId="57" fillId="0" borderId="0" xfId="476" applyFont="1" applyFill="1" applyAlignment="1">
      <alignment horizontal="center" vertical="center"/>
    </xf>
    <xf numFmtId="0" fontId="57" fillId="0" borderId="0" xfId="476" applyFont="1" applyFill="1" applyBorder="1" applyAlignment="1">
      <alignment horizontal="center" vertical="center"/>
    </xf>
    <xf numFmtId="0" fontId="152" fillId="0" borderId="35" xfId="476" applyFont="1" applyFill="1" applyBorder="1" applyAlignment="1">
      <alignment horizontal="center" vertical="center"/>
    </xf>
    <xf numFmtId="0" fontId="152" fillId="0" borderId="37" xfId="476" applyFont="1" applyFill="1" applyBorder="1" applyAlignment="1">
      <alignment horizontal="center" vertical="center"/>
    </xf>
    <xf numFmtId="0" fontId="152" fillId="0" borderId="36" xfId="476" applyFont="1" applyFill="1" applyBorder="1" applyAlignment="1">
      <alignment horizontal="center" vertical="center"/>
    </xf>
    <xf numFmtId="0" fontId="158" fillId="0" borderId="34" xfId="476" applyFont="1" applyFill="1" applyBorder="1" applyAlignment="1">
      <alignment horizontal="center" vertical="center"/>
    </xf>
    <xf numFmtId="0" fontId="158" fillId="0" borderId="19" xfId="476" applyFont="1" applyFill="1" applyBorder="1" applyAlignment="1">
      <alignment horizontal="center" vertical="center"/>
    </xf>
    <xf numFmtId="0" fontId="158" fillId="0" borderId="4" xfId="476" applyFont="1" applyFill="1" applyBorder="1" applyAlignment="1">
      <alignment horizontal="center" vertical="center"/>
    </xf>
    <xf numFmtId="0" fontId="158" fillId="0" borderId="42" xfId="476" applyFont="1" applyFill="1" applyBorder="1" applyAlignment="1">
      <alignment horizontal="center" vertical="center"/>
    </xf>
    <xf numFmtId="0" fontId="152" fillId="0" borderId="33" xfId="476" applyFont="1" applyFill="1" applyBorder="1" applyAlignment="1">
      <alignment horizontal="center" vertical="center" wrapText="1"/>
    </xf>
    <xf numFmtId="0" fontId="152" fillId="0" borderId="34" xfId="476" applyFont="1" applyFill="1" applyBorder="1" applyAlignment="1">
      <alignment horizontal="center" vertical="center"/>
    </xf>
    <xf numFmtId="0" fontId="152" fillId="0" borderId="2" xfId="476" applyFont="1" applyFill="1" applyBorder="1" applyAlignment="1">
      <alignment horizontal="center" vertical="center" wrapText="1"/>
    </xf>
    <xf numFmtId="0" fontId="152" fillId="0" borderId="22" xfId="476" applyFont="1" applyFill="1" applyBorder="1" applyAlignment="1">
      <alignment horizontal="center" vertical="center"/>
    </xf>
    <xf numFmtId="0" fontId="152" fillId="0" borderId="21" xfId="476" applyFont="1" applyFill="1" applyBorder="1" applyAlignment="1">
      <alignment horizontal="center" vertical="center"/>
    </xf>
    <xf numFmtId="0" fontId="158" fillId="0" borderId="25" xfId="476" applyFont="1" applyFill="1" applyBorder="1" applyAlignment="1">
      <alignment horizontal="center" vertical="center"/>
    </xf>
    <xf numFmtId="0" fontId="152" fillId="0" borderId="23" xfId="476" applyFont="1" applyFill="1" applyBorder="1" applyAlignment="1">
      <alignment horizontal="center" vertical="center"/>
    </xf>
    <xf numFmtId="0" fontId="152" fillId="0" borderId="25" xfId="476" applyFont="1" applyFill="1" applyBorder="1" applyAlignment="1">
      <alignment horizontal="center" vertical="center"/>
    </xf>
    <xf numFmtId="0" fontId="158" fillId="0" borderId="41" xfId="476" applyFont="1" applyFill="1" applyBorder="1" applyAlignment="1">
      <alignment horizontal="center" vertical="center"/>
    </xf>
    <xf numFmtId="0" fontId="152" fillId="0" borderId="33" xfId="476" applyFont="1" applyFill="1" applyBorder="1" applyAlignment="1">
      <alignment horizontal="center" vertical="center"/>
    </xf>
    <xf numFmtId="0" fontId="158" fillId="28" borderId="25" xfId="476" applyFont="1" applyFill="1" applyBorder="1" applyAlignment="1">
      <alignment horizontal="center" vertical="center"/>
    </xf>
    <xf numFmtId="0" fontId="158" fillId="28" borderId="23" xfId="476" applyFont="1" applyFill="1" applyBorder="1" applyAlignment="1">
      <alignment horizontal="center" vertical="center"/>
    </xf>
    <xf numFmtId="0" fontId="158" fillId="28" borderId="2" xfId="476" applyFont="1" applyFill="1" applyBorder="1" applyAlignment="1">
      <alignment horizontal="center" vertical="center"/>
    </xf>
    <xf numFmtId="0" fontId="158" fillId="28" borderId="19" xfId="476" applyFont="1" applyFill="1" applyBorder="1" applyAlignment="1">
      <alignment horizontal="center" vertical="center"/>
    </xf>
    <xf numFmtId="0" fontId="57" fillId="0" borderId="0" xfId="490" applyFont="1" applyFill="1" applyAlignment="1">
      <alignment horizontal="center" vertical="center"/>
    </xf>
    <xf numFmtId="0" fontId="61" fillId="0" borderId="0" xfId="432" applyFont="1" applyFill="1" applyAlignment="1">
      <alignment horizontal="center" vertical="center"/>
      <protection/>
    </xf>
    <xf numFmtId="0" fontId="54" fillId="0" borderId="34" xfId="490" applyFont="1" applyFill="1" applyBorder="1" applyAlignment="1">
      <alignment horizontal="center" vertical="center" wrapText="1"/>
    </xf>
    <xf numFmtId="0" fontId="54" fillId="0" borderId="19" xfId="490" applyFont="1" applyFill="1" applyBorder="1" applyAlignment="1">
      <alignment horizontal="center" vertical="center"/>
    </xf>
    <xf numFmtId="0" fontId="54" fillId="0" borderId="21" xfId="490" applyFont="1" applyFill="1" applyBorder="1" applyAlignment="1">
      <alignment horizontal="center" vertical="center"/>
    </xf>
    <xf numFmtId="0" fontId="54" fillId="0" borderId="2" xfId="490" applyFont="1" applyFill="1" applyBorder="1" applyAlignment="1">
      <alignment horizontal="center" vertical="center" wrapText="1"/>
    </xf>
    <xf numFmtId="0" fontId="57" fillId="0" borderId="0" xfId="490" applyFont="1" applyFill="1" applyBorder="1" applyAlignment="1">
      <alignment horizontal="center" vertical="center"/>
    </xf>
    <xf numFmtId="0" fontId="54" fillId="0" borderId="37" xfId="490" applyFont="1" applyFill="1" applyBorder="1" applyAlignment="1">
      <alignment horizontal="left" vertical="center"/>
    </xf>
    <xf numFmtId="0" fontId="54" fillId="0" borderId="36" xfId="490" applyFont="1" applyFill="1" applyBorder="1" applyAlignment="1">
      <alignment horizontal="left" vertical="center"/>
    </xf>
    <xf numFmtId="0" fontId="54" fillId="0" borderId="33" xfId="490" applyFont="1" applyFill="1" applyBorder="1" applyAlignment="1">
      <alignment horizontal="center" vertical="center" wrapText="1"/>
    </xf>
    <xf numFmtId="0" fontId="54" fillId="0" borderId="2" xfId="490" applyFont="1" applyFill="1" applyBorder="1" applyAlignment="1">
      <alignment horizontal="center" vertical="center"/>
    </xf>
    <xf numFmtId="0" fontId="54" fillId="0" borderId="2" xfId="432" applyFont="1" applyFill="1" applyBorder="1" applyAlignment="1">
      <alignment horizontal="center" vertical="center"/>
      <protection/>
    </xf>
    <xf numFmtId="0" fontId="54" fillId="0" borderId="22" xfId="432" applyFont="1" applyFill="1" applyBorder="1" applyAlignment="1">
      <alignment horizontal="center" vertical="center"/>
      <protection/>
    </xf>
    <xf numFmtId="0" fontId="54" fillId="0" borderId="39" xfId="490" applyFont="1" applyFill="1" applyBorder="1" applyAlignment="1">
      <alignment horizontal="center" vertical="center"/>
    </xf>
    <xf numFmtId="0" fontId="54" fillId="0" borderId="28" xfId="490" applyFont="1" applyFill="1" applyBorder="1" applyAlignment="1">
      <alignment horizontal="center" vertical="center"/>
    </xf>
    <xf numFmtId="0" fontId="54" fillId="0" borderId="27" xfId="490" applyFont="1" applyFill="1" applyBorder="1" applyAlignment="1">
      <alignment horizontal="center" vertical="center"/>
    </xf>
    <xf numFmtId="0" fontId="54" fillId="0" borderId="33" xfId="478" applyFont="1" applyFill="1" applyBorder="1" applyAlignment="1">
      <alignment horizontal="center" vertical="center" wrapText="1" shrinkToFit="1"/>
      <protection/>
    </xf>
    <xf numFmtId="0" fontId="54" fillId="0" borderId="2" xfId="431" applyFont="1" applyFill="1" applyBorder="1" applyAlignment="1">
      <alignment vertical="center"/>
      <protection/>
    </xf>
    <xf numFmtId="0" fontId="54" fillId="0" borderId="22" xfId="431" applyFont="1" applyFill="1" applyBorder="1" applyAlignment="1">
      <alignment vertical="center"/>
      <protection/>
    </xf>
    <xf numFmtId="0" fontId="57" fillId="0" borderId="0" xfId="478" applyFont="1" applyFill="1" applyAlignment="1">
      <alignment horizontal="center" vertical="center"/>
      <protection/>
    </xf>
    <xf numFmtId="0" fontId="61" fillId="0" borderId="0" xfId="431" applyFont="1" applyFill="1" applyAlignment="1">
      <alignment horizontal="center" vertical="center"/>
      <protection/>
    </xf>
    <xf numFmtId="0" fontId="54" fillId="0" borderId="34" xfId="478" applyFont="1" applyFill="1" applyBorder="1" applyAlignment="1">
      <alignment horizontal="center" vertical="center" wrapText="1"/>
      <protection/>
    </xf>
    <xf numFmtId="0" fontId="54" fillId="0" borderId="19" xfId="431" applyFont="1" applyFill="1" applyBorder="1" applyAlignment="1">
      <alignment horizontal="center" vertical="center"/>
      <protection/>
    </xf>
    <xf numFmtId="0" fontId="54" fillId="0" borderId="21" xfId="431" applyFont="1" applyFill="1" applyBorder="1" applyAlignment="1">
      <alignment horizontal="center" vertical="center"/>
      <protection/>
    </xf>
    <xf numFmtId="0" fontId="54" fillId="0" borderId="39" xfId="478" applyFont="1" applyFill="1" applyBorder="1" applyAlignment="1">
      <alignment horizontal="center" vertical="center"/>
      <protection/>
    </xf>
    <xf numFmtId="0" fontId="54" fillId="0" borderId="28" xfId="478" applyFont="1" applyFill="1" applyBorder="1" applyAlignment="1">
      <alignment horizontal="center" vertical="center"/>
      <protection/>
    </xf>
    <xf numFmtId="0" fontId="54" fillId="0" borderId="27" xfId="478" applyFont="1" applyFill="1" applyBorder="1" applyAlignment="1">
      <alignment horizontal="center" vertical="center"/>
      <protection/>
    </xf>
    <xf numFmtId="0" fontId="50" fillId="0" borderId="33" xfId="478" applyFont="1" applyFill="1" applyBorder="1" applyAlignment="1">
      <alignment horizontal="center" vertical="center"/>
      <protection/>
    </xf>
    <xf numFmtId="0" fontId="54" fillId="0" borderId="2" xfId="478" applyFont="1" applyFill="1" applyBorder="1" applyAlignment="1">
      <alignment horizontal="center" vertical="center"/>
      <protection/>
    </xf>
    <xf numFmtId="0" fontId="152" fillId="0" borderId="39" xfId="490" applyFont="1" applyFill="1" applyBorder="1" applyAlignment="1">
      <alignment horizontal="center" vertical="center"/>
    </xf>
    <xf numFmtId="0" fontId="152" fillId="0" borderId="28" xfId="490" applyFont="1" applyFill="1" applyBorder="1" applyAlignment="1">
      <alignment horizontal="center" vertical="center"/>
    </xf>
    <xf numFmtId="0" fontId="152" fillId="0" borderId="33" xfId="490" applyFont="1" applyFill="1" applyBorder="1" applyAlignment="1">
      <alignment horizontal="center" vertical="center"/>
    </xf>
    <xf numFmtId="0" fontId="152" fillId="0" borderId="2" xfId="490" applyFont="1" applyFill="1" applyBorder="1" applyAlignment="1">
      <alignment horizontal="center" vertical="center"/>
    </xf>
    <xf numFmtId="0" fontId="152" fillId="0" borderId="22" xfId="490" applyFont="1" applyFill="1" applyBorder="1" applyAlignment="1">
      <alignment horizontal="center" vertical="center"/>
    </xf>
    <xf numFmtId="0" fontId="158" fillId="0" borderId="34" xfId="490" applyFont="1" applyFill="1" applyBorder="1" applyAlignment="1">
      <alignment horizontal="center" vertical="center"/>
    </xf>
    <xf numFmtId="0" fontId="152" fillId="0" borderId="19" xfId="490" applyFont="1" applyFill="1" applyBorder="1" applyAlignment="1">
      <alignment horizontal="center" vertical="center"/>
    </xf>
    <xf numFmtId="0" fontId="152" fillId="0" borderId="21" xfId="490" applyFont="1" applyFill="1" applyBorder="1" applyAlignment="1">
      <alignment horizontal="center" vertical="center"/>
    </xf>
    <xf numFmtId="0" fontId="152" fillId="0" borderId="28" xfId="490" applyFont="1" applyFill="1" applyBorder="1" applyAlignment="1">
      <alignment horizontal="center" vertical="center" wrapText="1"/>
    </xf>
    <xf numFmtId="0" fontId="152" fillId="0" borderId="27" xfId="490" applyFont="1" applyFill="1" applyBorder="1" applyAlignment="1">
      <alignment horizontal="center" vertical="center" wrapText="1"/>
    </xf>
    <xf numFmtId="0" fontId="152" fillId="0" borderId="25" xfId="484" applyFont="1" applyFill="1" applyBorder="1" applyAlignment="1">
      <alignment horizontal="center" vertical="center"/>
    </xf>
    <xf numFmtId="0" fontId="152" fillId="0" borderId="23" xfId="484" applyFont="1" applyFill="1" applyBorder="1" applyAlignment="1">
      <alignment horizontal="center" vertical="center"/>
    </xf>
    <xf numFmtId="0" fontId="152" fillId="0" borderId="28" xfId="484" applyFont="1" applyFill="1" applyBorder="1" applyAlignment="1">
      <alignment horizontal="center" vertical="center" wrapText="1"/>
    </xf>
    <xf numFmtId="0" fontId="152" fillId="0" borderId="27" xfId="484" applyFont="1" applyFill="1" applyBorder="1" applyAlignment="1">
      <alignment horizontal="center" vertical="center" wrapText="1"/>
    </xf>
    <xf numFmtId="0" fontId="57" fillId="0" borderId="0" xfId="484" applyFont="1" applyFill="1" applyBorder="1" applyAlignment="1">
      <alignment horizontal="center" vertical="center"/>
    </xf>
    <xf numFmtId="0" fontId="152" fillId="0" borderId="35" xfId="484" applyFont="1" applyFill="1" applyBorder="1" applyAlignment="1">
      <alignment horizontal="center" vertical="center"/>
    </xf>
    <xf numFmtId="0" fontId="152" fillId="0" borderId="37" xfId="484" applyFont="1" applyFill="1" applyBorder="1" applyAlignment="1">
      <alignment horizontal="center" vertical="center"/>
    </xf>
    <xf numFmtId="0" fontId="152" fillId="0" borderId="36" xfId="484" applyFont="1" applyFill="1" applyBorder="1" applyAlignment="1">
      <alignment horizontal="center" vertical="center"/>
    </xf>
    <xf numFmtId="0" fontId="57" fillId="0" borderId="0" xfId="484" applyFont="1" applyFill="1" applyAlignment="1">
      <alignment horizontal="center" vertical="center"/>
    </xf>
    <xf numFmtId="0" fontId="61" fillId="0" borderId="0" xfId="470" applyFont="1" applyFill="1" applyAlignment="1">
      <alignment vertical="center"/>
      <protection/>
    </xf>
    <xf numFmtId="0" fontId="158" fillId="0" borderId="34" xfId="484" applyFont="1" applyFill="1" applyBorder="1" applyAlignment="1">
      <alignment horizontal="center" vertical="center"/>
    </xf>
    <xf numFmtId="0" fontId="152" fillId="0" borderId="19" xfId="484" applyFont="1" applyFill="1" applyBorder="1" applyAlignment="1">
      <alignment horizontal="center" vertical="center"/>
    </xf>
    <xf numFmtId="0" fontId="152" fillId="0" borderId="21" xfId="484" applyFont="1" applyFill="1" applyBorder="1" applyAlignment="1">
      <alignment horizontal="center" vertical="center"/>
    </xf>
    <xf numFmtId="0" fontId="152" fillId="0" borderId="33" xfId="484" applyFont="1" applyFill="1" applyBorder="1" applyAlignment="1">
      <alignment horizontal="center" vertical="center"/>
    </xf>
    <xf numFmtId="0" fontId="152" fillId="0" borderId="2" xfId="484" applyFont="1" applyFill="1" applyBorder="1" applyAlignment="1">
      <alignment horizontal="center" vertical="center"/>
    </xf>
    <xf numFmtId="0" fontId="152" fillId="0" borderId="22" xfId="484" applyFont="1" applyFill="1" applyBorder="1" applyAlignment="1">
      <alignment horizontal="center" vertical="center"/>
    </xf>
    <xf numFmtId="0" fontId="152" fillId="0" borderId="38" xfId="484" applyFont="1" applyFill="1" applyBorder="1" applyAlignment="1">
      <alignment horizontal="center" vertical="center"/>
    </xf>
    <xf numFmtId="0" fontId="152" fillId="0" borderId="34" xfId="484" applyFont="1" applyFill="1" applyBorder="1" applyAlignment="1">
      <alignment horizontal="center" vertical="center"/>
    </xf>
    <xf numFmtId="0" fontId="152" fillId="0" borderId="39" xfId="484" applyFont="1" applyFill="1" applyBorder="1" applyAlignment="1">
      <alignment horizontal="center" vertical="center" wrapText="1" shrinkToFit="1"/>
    </xf>
    <xf numFmtId="0" fontId="152" fillId="0" borderId="28" xfId="484" applyFont="1" applyFill="1" applyBorder="1" applyAlignment="1">
      <alignment horizontal="center" vertical="center" wrapText="1" shrinkToFit="1"/>
    </xf>
    <xf numFmtId="0" fontId="152" fillId="0" borderId="27" xfId="484" applyFont="1" applyFill="1" applyBorder="1" applyAlignment="1">
      <alignment horizontal="center" vertical="center" wrapText="1" shrinkToFit="1"/>
    </xf>
    <xf numFmtId="0" fontId="152" fillId="0" borderId="33" xfId="484" applyFont="1" applyFill="1" applyBorder="1" applyAlignment="1">
      <alignment horizontal="center" vertical="center" wrapText="1"/>
    </xf>
    <xf numFmtId="0" fontId="152" fillId="0" borderId="38" xfId="484" applyFont="1" applyFill="1" applyBorder="1" applyAlignment="1">
      <alignment horizontal="center" vertical="center" wrapText="1"/>
    </xf>
    <xf numFmtId="0" fontId="152" fillId="0" borderId="34" xfId="484" applyFont="1" applyFill="1" applyBorder="1" applyAlignment="1">
      <alignment horizontal="center" vertical="center" wrapText="1"/>
    </xf>
    <xf numFmtId="3" fontId="152" fillId="0" borderId="35" xfId="482" applyNumberFormat="1" applyFont="1" applyFill="1" applyBorder="1" applyAlignment="1">
      <alignment horizontal="center" vertical="center"/>
      <protection/>
    </xf>
    <xf numFmtId="3" fontId="152" fillId="0" borderId="41" xfId="482" applyNumberFormat="1" applyFont="1" applyFill="1" applyBorder="1" applyAlignment="1">
      <alignment horizontal="center" vertical="center"/>
      <protection/>
    </xf>
    <xf numFmtId="3" fontId="152" fillId="0" borderId="5" xfId="482" applyNumberFormat="1" applyFont="1" applyFill="1" applyBorder="1" applyAlignment="1">
      <alignment horizontal="center" vertical="center" wrapText="1"/>
      <protection/>
    </xf>
    <xf numFmtId="3" fontId="152" fillId="0" borderId="5" xfId="482" applyNumberFormat="1" applyFont="1" applyFill="1" applyBorder="1" applyAlignment="1">
      <alignment horizontal="center" vertical="center"/>
      <protection/>
    </xf>
    <xf numFmtId="3" fontId="152" fillId="0" borderId="24" xfId="482" applyNumberFormat="1" applyFont="1" applyFill="1" applyBorder="1" applyAlignment="1">
      <alignment horizontal="center" vertical="center" wrapText="1"/>
      <protection/>
    </xf>
    <xf numFmtId="3" fontId="152" fillId="0" borderId="28" xfId="482" applyNumberFormat="1" applyFont="1" applyFill="1" applyBorder="1" applyAlignment="1">
      <alignment horizontal="center" vertical="center" wrapText="1"/>
      <protection/>
    </xf>
    <xf numFmtId="3" fontId="152" fillId="0" borderId="27" xfId="482" applyNumberFormat="1" applyFont="1" applyFill="1" applyBorder="1" applyAlignment="1">
      <alignment horizontal="center" vertical="center" wrapText="1"/>
      <protection/>
    </xf>
    <xf numFmtId="3" fontId="57" fillId="0" borderId="0" xfId="482" applyNumberFormat="1" applyFont="1" applyFill="1" applyAlignment="1">
      <alignment horizontal="center" vertical="center"/>
      <protection/>
    </xf>
    <xf numFmtId="3" fontId="165" fillId="0" borderId="0" xfId="482" applyNumberFormat="1" applyFont="1" applyFill="1" applyAlignment="1">
      <alignment horizontal="center" vertical="center"/>
      <protection/>
    </xf>
    <xf numFmtId="3" fontId="152" fillId="0" borderId="36" xfId="482" applyNumberFormat="1" applyFont="1" applyFill="1" applyBorder="1" applyAlignment="1">
      <alignment horizontal="center" vertical="center"/>
      <protection/>
    </xf>
    <xf numFmtId="3" fontId="152" fillId="0" borderId="42" xfId="482" applyNumberFormat="1" applyFont="1" applyFill="1" applyBorder="1" applyAlignment="1">
      <alignment horizontal="center" vertical="center"/>
      <protection/>
    </xf>
    <xf numFmtId="3" fontId="152" fillId="0" borderId="37" xfId="482" applyNumberFormat="1" applyFont="1" applyFill="1" applyBorder="1" applyAlignment="1">
      <alignment horizontal="center" vertical="center"/>
      <protection/>
    </xf>
    <xf numFmtId="3" fontId="152" fillId="0" borderId="40" xfId="482" applyNumberFormat="1" applyFont="1" applyFill="1" applyBorder="1" applyAlignment="1">
      <alignment horizontal="center" vertical="center" wrapText="1"/>
      <protection/>
    </xf>
    <xf numFmtId="0" fontId="152" fillId="0" borderId="22" xfId="435" applyFont="1" applyFill="1" applyBorder="1" applyAlignment="1">
      <alignment horizontal="center" vertical="center" wrapText="1" shrinkToFit="1"/>
    </xf>
    <xf numFmtId="0" fontId="152" fillId="0" borderId="20" xfId="435" applyFont="1" applyFill="1" applyBorder="1" applyAlignment="1">
      <alignment horizontal="center" vertical="center" wrapText="1" shrinkToFit="1"/>
    </xf>
    <xf numFmtId="0" fontId="152" fillId="0" borderId="21" xfId="435" applyFont="1" applyFill="1" applyBorder="1" applyAlignment="1">
      <alignment horizontal="center" vertical="center" wrapText="1" shrinkToFit="1"/>
    </xf>
    <xf numFmtId="0" fontId="152" fillId="0" borderId="22" xfId="435" applyFont="1" applyFill="1" applyBorder="1" applyAlignment="1">
      <alignment horizontal="center" vertical="center" shrinkToFit="1"/>
    </xf>
    <xf numFmtId="0" fontId="152" fillId="0" borderId="20" xfId="435" applyFont="1" applyFill="1" applyBorder="1" applyAlignment="1">
      <alignment horizontal="center" vertical="center" shrinkToFit="1"/>
    </xf>
    <xf numFmtId="0" fontId="152" fillId="0" borderId="21" xfId="435" applyFont="1" applyFill="1" applyBorder="1" applyAlignment="1">
      <alignment horizontal="center" vertical="center" shrinkToFit="1"/>
    </xf>
    <xf numFmtId="0" fontId="57" fillId="0" borderId="0" xfId="435" applyFont="1" applyFill="1" applyAlignment="1">
      <alignment horizontal="center" vertical="center"/>
    </xf>
    <xf numFmtId="0" fontId="151" fillId="0" borderId="34" xfId="435" applyFont="1" applyFill="1" applyBorder="1" applyAlignment="1">
      <alignment horizontal="center" vertical="center" wrapText="1"/>
    </xf>
    <xf numFmtId="0" fontId="151" fillId="0" borderId="19" xfId="435" applyFont="1" applyFill="1" applyBorder="1" applyAlignment="1">
      <alignment horizontal="center" vertical="center" wrapText="1"/>
    </xf>
    <xf numFmtId="0" fontId="151" fillId="0" borderId="21" xfId="435" applyFont="1" applyFill="1" applyBorder="1" applyAlignment="1">
      <alignment horizontal="center" vertical="center" wrapText="1"/>
    </xf>
    <xf numFmtId="0" fontId="152" fillId="0" borderId="33" xfId="435" applyFont="1" applyFill="1" applyBorder="1" applyAlignment="1">
      <alignment horizontal="center" vertical="center" shrinkToFit="1"/>
    </xf>
    <xf numFmtId="0" fontId="152" fillId="0" borderId="38" xfId="435" applyFont="1" applyFill="1" applyBorder="1" applyAlignment="1">
      <alignment horizontal="center" vertical="center" shrinkToFit="1"/>
    </xf>
    <xf numFmtId="0" fontId="152" fillId="0" borderId="34" xfId="435" applyFont="1" applyFill="1" applyBorder="1" applyAlignment="1">
      <alignment horizontal="center" vertical="center" shrinkToFit="1"/>
    </xf>
    <xf numFmtId="49" fontId="152" fillId="0" borderId="33" xfId="435" applyNumberFormat="1" applyFont="1" applyFill="1" applyBorder="1" applyAlignment="1">
      <alignment horizontal="center" vertical="center" wrapText="1"/>
    </xf>
    <xf numFmtId="49" fontId="152" fillId="0" borderId="2" xfId="435" applyNumberFormat="1" applyFont="1" applyFill="1" applyBorder="1" applyAlignment="1">
      <alignment horizontal="center" vertical="center" wrapText="1"/>
    </xf>
    <xf numFmtId="49" fontId="152" fillId="0" borderId="22" xfId="435" applyNumberFormat="1" applyFont="1" applyFill="1" applyBorder="1" applyAlignment="1">
      <alignment horizontal="center" vertical="center" wrapText="1"/>
    </xf>
    <xf numFmtId="0" fontId="155" fillId="0" borderId="34" xfId="480" applyFont="1" applyFill="1" applyBorder="1" applyAlignment="1">
      <alignment horizontal="center" vertical="center" wrapText="1"/>
    </xf>
    <xf numFmtId="0" fontId="155" fillId="0" borderId="33" xfId="480" applyFont="1" applyFill="1" applyBorder="1" applyAlignment="1">
      <alignment horizontal="center" vertical="center" wrapText="1"/>
    </xf>
    <xf numFmtId="0" fontId="155" fillId="0" borderId="35" xfId="480" applyFont="1" applyFill="1" applyBorder="1" applyAlignment="1">
      <alignment horizontal="center" vertical="center" wrapText="1"/>
    </xf>
    <xf numFmtId="0" fontId="155" fillId="0" borderId="36" xfId="480" applyFont="1" applyFill="1" applyBorder="1" applyAlignment="1">
      <alignment horizontal="center" vertical="center" wrapText="1"/>
    </xf>
    <xf numFmtId="0" fontId="155" fillId="0" borderId="36" xfId="480" applyFont="1" applyFill="1" applyBorder="1" applyAlignment="1">
      <alignment horizontal="center" vertical="center"/>
    </xf>
    <xf numFmtId="0" fontId="57" fillId="0" borderId="0" xfId="480" applyFont="1" applyFill="1" applyAlignment="1">
      <alignment horizontal="center" vertical="center"/>
    </xf>
    <xf numFmtId="0" fontId="155" fillId="0" borderId="35" xfId="480" applyFont="1" applyFill="1" applyBorder="1" applyAlignment="1">
      <alignment horizontal="center" vertical="center" wrapText="1" shrinkToFit="1"/>
    </xf>
    <xf numFmtId="0" fontId="155" fillId="0" borderId="36" xfId="480" applyFont="1" applyFill="1" applyBorder="1" applyAlignment="1">
      <alignment horizontal="center" vertical="center" shrinkToFit="1"/>
    </xf>
    <xf numFmtId="1" fontId="155" fillId="0" borderId="39" xfId="481" applyNumberFormat="1" applyFont="1" applyFill="1" applyBorder="1" applyAlignment="1">
      <alignment horizontal="center" vertical="center" wrapText="1" shrinkToFit="1"/>
    </xf>
    <xf numFmtId="1" fontId="155" fillId="0" borderId="28" xfId="481" applyNumberFormat="1" applyFont="1" applyFill="1" applyBorder="1" applyAlignment="1">
      <alignment horizontal="center" vertical="center" wrapText="1" shrinkToFit="1"/>
    </xf>
    <xf numFmtId="1" fontId="155" fillId="0" borderId="27" xfId="481" applyNumberFormat="1" applyFont="1" applyFill="1" applyBorder="1" applyAlignment="1">
      <alignment horizontal="center" vertical="center" wrapText="1" shrinkToFit="1"/>
    </xf>
    <xf numFmtId="1" fontId="166" fillId="0" borderId="39" xfId="481" applyNumberFormat="1" applyFont="1" applyFill="1" applyBorder="1" applyAlignment="1">
      <alignment horizontal="center" vertical="center" wrapText="1" shrinkToFit="1"/>
    </xf>
    <xf numFmtId="1" fontId="166" fillId="0" borderId="28" xfId="481" applyNumberFormat="1" applyFont="1" applyFill="1" applyBorder="1" applyAlignment="1">
      <alignment horizontal="center" vertical="center" wrapText="1" shrinkToFit="1"/>
    </xf>
    <xf numFmtId="1" fontId="167" fillId="0" borderId="28" xfId="481" applyNumberFormat="1" applyFont="1" applyFill="1" applyBorder="1" applyAlignment="1">
      <alignment horizontal="center" vertical="center" wrapText="1" shrinkToFit="1"/>
    </xf>
    <xf numFmtId="1" fontId="167" fillId="0" borderId="27" xfId="481" applyNumberFormat="1" applyFont="1" applyFill="1" applyBorder="1" applyAlignment="1">
      <alignment horizontal="center" vertical="center" wrapText="1" shrinkToFit="1"/>
    </xf>
    <xf numFmtId="1" fontId="155" fillId="0" borderId="39" xfId="481" applyNumberFormat="1" applyFont="1" applyFill="1" applyBorder="1" applyAlignment="1">
      <alignment horizontal="center" vertical="center"/>
    </xf>
    <xf numFmtId="1" fontId="155" fillId="0" borderId="28" xfId="481" applyNumberFormat="1" applyFont="1" applyFill="1" applyBorder="1" applyAlignment="1">
      <alignment horizontal="center" vertical="center"/>
    </xf>
    <xf numFmtId="1" fontId="155" fillId="0" borderId="27" xfId="481" applyNumberFormat="1" applyFont="1" applyFill="1" applyBorder="1" applyAlignment="1">
      <alignment horizontal="center" vertical="center"/>
    </xf>
    <xf numFmtId="1" fontId="155" fillId="0" borderId="39" xfId="481" applyNumberFormat="1" applyFont="1" applyFill="1" applyBorder="1" applyAlignment="1">
      <alignment horizontal="center" vertical="center" wrapText="1"/>
    </xf>
    <xf numFmtId="1" fontId="155" fillId="0" borderId="28" xfId="481" applyNumberFormat="1" applyFont="1" applyFill="1" applyBorder="1" applyAlignment="1">
      <alignment horizontal="center" vertical="center" wrapText="1"/>
    </xf>
    <xf numFmtId="1" fontId="155" fillId="0" borderId="34" xfId="481" applyNumberFormat="1" applyFont="1" applyFill="1" applyBorder="1" applyAlignment="1">
      <alignment horizontal="center" vertical="center"/>
    </xf>
    <xf numFmtId="1" fontId="155" fillId="0" borderId="19" xfId="481" applyNumberFormat="1" applyFont="1" applyFill="1" applyBorder="1" applyAlignment="1">
      <alignment horizontal="center" vertical="center"/>
    </xf>
    <xf numFmtId="1" fontId="155" fillId="0" borderId="21" xfId="481" applyNumberFormat="1" applyFont="1" applyFill="1" applyBorder="1" applyAlignment="1">
      <alignment horizontal="center" vertical="center"/>
    </xf>
    <xf numFmtId="1" fontId="160" fillId="0" borderId="34" xfId="481" applyNumberFormat="1" applyFont="1" applyFill="1" applyBorder="1" applyAlignment="1">
      <alignment horizontal="center" vertical="center" wrapText="1" shrinkToFit="1"/>
    </xf>
    <xf numFmtId="1" fontId="155" fillId="0" borderId="19" xfId="481" applyNumberFormat="1" applyFont="1" applyFill="1" applyBorder="1" applyAlignment="1">
      <alignment horizontal="center" vertical="center" wrapText="1" shrinkToFit="1"/>
    </xf>
    <xf numFmtId="1" fontId="155" fillId="0" borderId="21" xfId="481" applyNumberFormat="1" applyFont="1" applyFill="1" applyBorder="1" applyAlignment="1">
      <alignment horizontal="center" vertical="center" wrapText="1" shrinkToFit="1"/>
    </xf>
    <xf numFmtId="0" fontId="155" fillId="0" borderId="33" xfId="481" applyFont="1" applyFill="1" applyBorder="1" applyAlignment="1">
      <alignment horizontal="center" vertical="center"/>
    </xf>
    <xf numFmtId="0" fontId="155" fillId="0" borderId="39" xfId="481" applyFont="1" applyFill="1" applyBorder="1" applyAlignment="1">
      <alignment horizontal="center" vertical="center"/>
    </xf>
    <xf numFmtId="0" fontId="155" fillId="0" borderId="28" xfId="481" applyFont="1" applyFill="1" applyBorder="1" applyAlignment="1">
      <alignment horizontal="center" vertical="center"/>
    </xf>
    <xf numFmtId="0" fontId="155" fillId="0" borderId="27" xfId="481" applyFont="1" applyFill="1" applyBorder="1" applyAlignment="1">
      <alignment horizontal="center" vertical="center"/>
    </xf>
    <xf numFmtId="41" fontId="152" fillId="0" borderId="0" xfId="431" applyNumberFormat="1" applyFont="1" applyFill="1" applyBorder="1" applyAlignment="1">
      <alignment horizontal="center" vertical="center"/>
      <protection/>
    </xf>
    <xf numFmtId="186" fontId="164" fillId="0" borderId="0" xfId="431" applyNumberFormat="1" applyFont="1" applyFill="1" applyBorder="1" applyAlignment="1" applyProtection="1">
      <alignment vertical="center"/>
      <protection locked="0"/>
    </xf>
  </cellXfs>
  <cellStyles count="478">
    <cellStyle name="Normal" xfId="0"/>
    <cellStyle name=" 1" xfId="15"/>
    <cellStyle name="&quot;" xfId="16"/>
    <cellStyle name="&quot; 2" xfId="17"/>
    <cellStyle name="&quot; 3" xfId="18"/>
    <cellStyle name="&quot;_Book1" xfId="19"/>
    <cellStyle name="&quot;_도로교통공단(110803)" xfId="20"/>
    <cellStyle name="&quot;_도로교통공단(110803)_Book1" xfId="21"/>
    <cellStyle name="&quot;_도로교통공단-조형은" xfId="22"/>
    <cellStyle name="&quot;_도로교통공단-조형은 2" xfId="23"/>
    <cellStyle name="&quot;_도로교통공단-조형은 3" xfId="24"/>
    <cellStyle name="??&amp;O?&amp;H?_x0008__x000F__x0007_?_x0007__x0001__x0001_" xfId="25"/>
    <cellStyle name="??&amp;O?&amp;H?_x0008__x000F__x0007_?_x0007__x0001__x0001_ 2" xfId="26"/>
    <cellStyle name="??&amp;O?&amp;H?_x0008__x000F__x0007_?_x0007__x0001__x0001_ 2 2" xfId="27"/>
    <cellStyle name="??&amp;O?&amp;H?_x0008__x000F__x0007_?_x0007__x0001__x0001_ 2 3" xfId="28"/>
    <cellStyle name="??&amp;O?&amp;H?_x0008_??_x0007__x0001__x0001_" xfId="29"/>
    <cellStyle name="??&amp;O?&amp;H?_x0008_??_x0007__x0001__x0001_ 2" xfId="30"/>
    <cellStyle name="??&amp;O?&amp;H?_x0008_??_x0007__x0001__x0001_ 2 2" xfId="31"/>
    <cellStyle name="??&amp;O?&amp;H?_x0008_??_x0007__x0001__x0001_ 2 3" xfId="32"/>
    <cellStyle name="?W?_laroux" xfId="33"/>
    <cellStyle name="_05-허가민원과~이향숙~엑셀" xfId="34"/>
    <cellStyle name="_05-허가민원과~이향숙~엑셀 2" xfId="35"/>
    <cellStyle name="_05-허가민원과~이향숙~엑셀 3" xfId="36"/>
    <cellStyle name="_06-자치정보과(2008-12-31기준 작성)" xfId="37"/>
    <cellStyle name="_06-자치정보과(2008-12-31기준 작성) 2" xfId="38"/>
    <cellStyle name="_06-자치정보과(2008-12-31기준 작성) 3" xfId="39"/>
    <cellStyle name="_10. 주택,건설" xfId="40"/>
    <cellStyle name="_10. 주택,건설 2" xfId="41"/>
    <cellStyle name="_10. 주택,건설 3" xfId="42"/>
    <cellStyle name="_11. 교통,관광 및 정보통신" xfId="43"/>
    <cellStyle name="_11. 교통,관광 및 정보통신 2" xfId="44"/>
    <cellStyle name="_11. 교통,관광 및 정보통신 3" xfId="45"/>
    <cellStyle name="_13. 환경" xfId="46"/>
    <cellStyle name="_16. 공공행정 및 사법" xfId="47"/>
    <cellStyle name="_16. 공공행정 및 사법 2" xfId="48"/>
    <cellStyle name="_16. 공공행정 및 사법 3" xfId="49"/>
    <cellStyle name="_16-재난안전과~황의범~엑셀" xfId="50"/>
    <cellStyle name="_16-재난안전과~황의범~엑셀 2" xfId="51"/>
    <cellStyle name="_16-재난안전과~황의범~엑셀 3" xfId="52"/>
    <cellStyle name="_17-청정농업과~이권행~엑셀" xfId="53"/>
    <cellStyle name="_17-청정농업과~이권행~엑셀 2" xfId="54"/>
    <cellStyle name="_17-청정농업과~이권행~엑셀 3" xfId="55"/>
    <cellStyle name="_18-해양수산과~우창규~엑셀" xfId="56"/>
    <cellStyle name="_18-해양수산과~우창규~엑셀 2" xfId="57"/>
    <cellStyle name="_18-해양수산과~우창규~엑셀 3" xfId="58"/>
    <cellStyle name="_2008년말기준 통계연보 자료-백주순" xfId="59"/>
    <cellStyle name="_2008년말기준 통계연보 자료-백주순 2" xfId="60"/>
    <cellStyle name="_2008년말기준 통계연보 자료-백주순 3" xfId="61"/>
    <cellStyle name="_3. 인구" xfId="62"/>
    <cellStyle name="_3. 인구 2" xfId="63"/>
    <cellStyle name="_3. 인구 3" xfId="64"/>
    <cellStyle name="_3인구" xfId="65"/>
    <cellStyle name="_6. 농림수산업" xfId="66"/>
    <cellStyle name="_6. 농림수산업 2" xfId="67"/>
    <cellStyle name="_6. 농림수산업 3" xfId="68"/>
    <cellStyle name="_6. 농림수산업(01~20)" xfId="69"/>
    <cellStyle name="_6. 농림수산업(01~20) 2" xfId="70"/>
    <cellStyle name="_6. 농림수산업(01~20) 3" xfId="71"/>
    <cellStyle name="_6. 농림수산업(01~20) 4" xfId="72"/>
    <cellStyle name="_6. 농림수산업(21~40)" xfId="73"/>
    <cellStyle name="_6. 농림수산업(21~40) 2" xfId="74"/>
    <cellStyle name="_6. 농림수산업(21~40) 3" xfId="75"/>
    <cellStyle name="_6. 농림수산업(41~57)" xfId="76"/>
    <cellStyle name="_6. 농림수산업(41~57) 2" xfId="77"/>
    <cellStyle name="_6. 농림수산업(46~59)" xfId="78"/>
    <cellStyle name="_6. 농림수산업(46~59) 2" xfId="79"/>
    <cellStyle name="_6. 농림수산업(46~59) 3" xfId="80"/>
    <cellStyle name="_6. 농림수산업(51~58)" xfId="81"/>
    <cellStyle name="_6. 농림수산업(51~58) 2" xfId="82"/>
    <cellStyle name="_6. 농림수산업(51~58) 3" xfId="83"/>
    <cellStyle name="_9. 유통,금융,보험 및 기타 서비스" xfId="84"/>
    <cellStyle name="_Book1" xfId="85"/>
    <cellStyle name="_기획감사담당관실-2009.12.31 기준-김상록" xfId="86"/>
    <cellStyle name="_기획감사담당관실-2009.12.31 기준-김상록 2" xfId="87"/>
    <cellStyle name="_기획감사담당관실-2009.12.31 기준-김상록 3" xfId="88"/>
    <cellStyle name="_농협중앙회 보령시지부(2009-12-31기준_작성)-송성혁" xfId="89"/>
    <cellStyle name="_도로과" xfId="90"/>
    <cellStyle name="_도로과 2" xfId="91"/>
    <cellStyle name="_도로과 3" xfId="92"/>
    <cellStyle name="_렁니ㅏ렁ㄴ" xfId="93"/>
    <cellStyle name="_렁니ㅏ렁ㄴ 2" xfId="94"/>
    <cellStyle name="_렁니ㅏ렁ㄴ 3" xfId="95"/>
    <cellStyle name="_산림과~변한근~" xfId="96"/>
    <cellStyle name="_산림과~변한근~ 2" xfId="97"/>
    <cellStyle name="_산림과~변한근~ 3" xfId="98"/>
    <cellStyle name="_산림형질변경허가내역(보령시통계)" xfId="99"/>
    <cellStyle name="_산림형질변경허가내역(보령시통계) 2" xfId="100"/>
    <cellStyle name="_산림형질변경허가내역(보령시통계) 3" xfId="101"/>
    <cellStyle name="_시정계-2009.12.31기준 작성" xfId="102"/>
    <cellStyle name="_시정계-2009.12.31기준 작성 2" xfId="103"/>
    <cellStyle name="_읍면동별 인구이동" xfId="104"/>
    <cellStyle name="_인사계-2009.12.31기준 작성(조필행)" xfId="105"/>
    <cellStyle name="_인사계-2009.12.31기준 작성(조필행) 2" xfId="106"/>
    <cellStyle name="_인사계-2009.12.31기준 작성(조필행) 3" xfId="107"/>
    <cellStyle name="_자치정보과(2009-12-31기준 작성)" xfId="108"/>
    <cellStyle name="_자치정보과(2009-12-31기준 작성) 2" xfId="109"/>
    <cellStyle name="_자치정보과(2009-12-31기준 작성) 3" xfId="110"/>
    <cellStyle name="_자치정보과(2009-12-31기준 작성) 4" xfId="111"/>
    <cellStyle name="_재난안전과(2009-12-31기준 작성)-신동준" xfId="112"/>
    <cellStyle name="_재난안전과(2009-12-31기준 작성)-신동준 2" xfId="113"/>
    <cellStyle name="_재난안전과(2009-12-31기준 작성)-신동준 3" xfId="114"/>
    <cellStyle name="_청정농업과-,09.12.31기준 작성,10.5.17현재)-백도현" xfId="115"/>
    <cellStyle name="_청정농업과-,09.12.31기준 작성,10.5.17현재)-이권행" xfId="116"/>
    <cellStyle name="_총무과-조필행" xfId="117"/>
    <cellStyle name="_총무과-조필행 2" xfId="118"/>
    <cellStyle name="_총무과-조필행 3" xfId="119"/>
    <cellStyle name="_통계연보 서식" xfId="120"/>
    <cellStyle name="_통계연보 서식 2" xfId="121"/>
    <cellStyle name="_해양수산과-이종원" xfId="122"/>
    <cellStyle name="_허가민원과(2009-12-31)-황의범" xfId="123"/>
    <cellStyle name="_허가민원과-외국인(2008-12-31기준 작성)" xfId="124"/>
    <cellStyle name="_허가민원과-외국인(2008-12-31기준 작성) 2" xfId="125"/>
    <cellStyle name="_허가민원과-외국인(2008-12-31기준 작성) 3" xfId="126"/>
    <cellStyle name="’E‰Y [0.00]_laroux" xfId="127"/>
    <cellStyle name="’E‰Y_laroux" xfId="128"/>
    <cellStyle name="¤@?e_TEST-1 " xfId="129"/>
    <cellStyle name="20% - 강조색1" xfId="130"/>
    <cellStyle name="20% - 강조색1 2" xfId="131"/>
    <cellStyle name="20% - 강조색2" xfId="132"/>
    <cellStyle name="20% - 강조색2 2" xfId="133"/>
    <cellStyle name="20% - 강조색3" xfId="134"/>
    <cellStyle name="20% - 강조색3 2" xfId="135"/>
    <cellStyle name="20% - 강조색4" xfId="136"/>
    <cellStyle name="20% - 강조색4 2" xfId="137"/>
    <cellStyle name="20% - 강조색5" xfId="138"/>
    <cellStyle name="20% - 강조색5 2" xfId="139"/>
    <cellStyle name="20% - 강조색6" xfId="140"/>
    <cellStyle name="20% - 강조색6 2" xfId="141"/>
    <cellStyle name="40% - 강조색1" xfId="142"/>
    <cellStyle name="40% - 강조색1 2" xfId="143"/>
    <cellStyle name="40% - 강조색2" xfId="144"/>
    <cellStyle name="40% - 강조색2 2" xfId="145"/>
    <cellStyle name="40% - 강조색3" xfId="146"/>
    <cellStyle name="40% - 강조색3 2" xfId="147"/>
    <cellStyle name="40% - 강조색4" xfId="148"/>
    <cellStyle name="40% - 강조색4 2" xfId="149"/>
    <cellStyle name="40% - 강조색5" xfId="150"/>
    <cellStyle name="40% - 강조색5 2" xfId="151"/>
    <cellStyle name="40% - 강조색6" xfId="152"/>
    <cellStyle name="40% - 강조색6 2" xfId="153"/>
    <cellStyle name="60% - 강조색1" xfId="154"/>
    <cellStyle name="60% - 강조색1 2" xfId="155"/>
    <cellStyle name="60% - 강조색2" xfId="156"/>
    <cellStyle name="60% - 강조색2 2" xfId="157"/>
    <cellStyle name="60% - 강조색3" xfId="158"/>
    <cellStyle name="60% - 강조색3 2" xfId="159"/>
    <cellStyle name="60% - 강조색4" xfId="160"/>
    <cellStyle name="60% - 강조색4 2" xfId="161"/>
    <cellStyle name="60% - 강조색5" xfId="162"/>
    <cellStyle name="60% - 강조색5 2" xfId="163"/>
    <cellStyle name="60% - 강조색6" xfId="164"/>
    <cellStyle name="60% - 강조색6 2" xfId="165"/>
    <cellStyle name="A¨­￠￢￠O [0]_INQUIRY ￠?￥i¨u¡AAⓒ￢Aⓒª " xfId="166"/>
    <cellStyle name="A¨­￠￢￠O_INQUIRY ￠?￥i¨u¡AAⓒ￢Aⓒª " xfId="167"/>
    <cellStyle name="AeE­ [0]_±a¼uAe½A " xfId="168"/>
    <cellStyle name="ÅëÈ­ [0]_INQUIRY ¿µ¾÷ÃßÁø " xfId="169"/>
    <cellStyle name="AeE­ [0]_INQUIRY ¿μ¾÷AßAø " xfId="170"/>
    <cellStyle name="AeE­_±a¼uAe½A " xfId="171"/>
    <cellStyle name="ÅëÈ­_INQUIRY ¿µ¾÷ÃßÁø " xfId="172"/>
    <cellStyle name="AeE­_INQUIRY ¿μ¾÷AßAø " xfId="173"/>
    <cellStyle name="AeE¡ⓒ [0]_INQUIRY ￠?￥i¨u¡AAⓒ￢Aⓒª " xfId="174"/>
    <cellStyle name="AeE¡ⓒ_INQUIRY ￠?￥i¨u¡AAⓒ￢Aⓒª " xfId="175"/>
    <cellStyle name="ALIGNMENT" xfId="176"/>
    <cellStyle name="ALIGNMENT 2" xfId="177"/>
    <cellStyle name="ALIGNMENT 3" xfId="178"/>
    <cellStyle name="AÞ¸¶ [0]_±a¼uAe½A " xfId="179"/>
    <cellStyle name="ÄÞ¸¶ [0]_INQUIRY ¿µ¾÷ÃßÁø " xfId="180"/>
    <cellStyle name="AÞ¸¶ [0]_INQUIRY ¿μ¾÷AßAø " xfId="181"/>
    <cellStyle name="AÞ¸¶_±a¼uAe½A " xfId="182"/>
    <cellStyle name="ÄÞ¸¶_INQUIRY ¿µ¾÷ÃßÁø " xfId="183"/>
    <cellStyle name="AÞ¸¶_INQUIRY ¿μ¾÷AßAø " xfId="184"/>
    <cellStyle name="C_TITLE" xfId="185"/>
    <cellStyle name="C_TITLE 2" xfId="186"/>
    <cellStyle name="C¡IA¨ª_¡ic¨u¡A¨￢I¨￢¡Æ AN¡Æe " xfId="187"/>
    <cellStyle name="C￥AØ_¿μ¾÷CoE² " xfId="188"/>
    <cellStyle name="Ç¥ÁØ_»ç¾÷ºÎº° ÃÑ°è " xfId="189"/>
    <cellStyle name="C￥AØ_≫c¾÷ºIº° AN°e " xfId="190"/>
    <cellStyle name="Ç¥ÁØ_5-1±¤°í " xfId="191"/>
    <cellStyle name="C￥AØ_Æi¼º¸RCA " xfId="192"/>
    <cellStyle name="Ç¥ÁØ_LRV " xfId="193"/>
    <cellStyle name="C￥AØ_page 2 " xfId="194"/>
    <cellStyle name="Ç¥ÁØ_page 2 " xfId="195"/>
    <cellStyle name="C￥AØ_page 2  2" xfId="196"/>
    <cellStyle name="Ç¥ÁØ_page 2  2" xfId="197"/>
    <cellStyle name="C￥AØ_page 2  3" xfId="198"/>
    <cellStyle name="Ç¥ÁØ_page 2  3" xfId="199"/>
    <cellStyle name="C￥AØ_page 2  4" xfId="200"/>
    <cellStyle name="Ç¥ÁØ_page 2  4" xfId="201"/>
    <cellStyle name="C￥AØ_page 2  5" xfId="202"/>
    <cellStyle name="Ç¥ÁØ_page 2  5" xfId="203"/>
    <cellStyle name="C￥AØ_page 2 _중앙연구소+용역인원사번_03.02.21" xfId="204"/>
    <cellStyle name="Ç¥ÁØ_page 2 _중앙연구소+용역인원사번_03.02.21" xfId="205"/>
    <cellStyle name="C￥AØ_page 2 _중앙연구소+용역인원사번_03.02.21 2" xfId="206"/>
    <cellStyle name="Ç¥ÁØ_page 2 _중앙연구소+용역인원사번_03.02.21 2" xfId="207"/>
    <cellStyle name="C￥AØ_page 2 _중앙연구소+용역인원사번_03.02.21 3" xfId="208"/>
    <cellStyle name="Ç¥ÁØ_page 2 _중앙연구소+용역인원사번_03.02.21 3" xfId="209"/>
    <cellStyle name="C￥AØ_page 2 _중앙연구소+용역인원사번_03.02.21 4" xfId="210"/>
    <cellStyle name="Ç¥ÁØ_page 2 _중앙연구소+용역인원사번_03.02.21 4" xfId="211"/>
    <cellStyle name="C￥AØ_page 2 _중앙연구소+용역인원사번_03.02.21 5" xfId="212"/>
    <cellStyle name="Ç¥ÁØ_page 2 _중앙연구소+용역인원사번_03.02.21 5" xfId="213"/>
    <cellStyle name="C￥AØ_PERSONAL" xfId="214"/>
    <cellStyle name="Calc Currency (0)" xfId="215"/>
    <cellStyle name="category" xfId="216"/>
    <cellStyle name="category 2" xfId="217"/>
    <cellStyle name="Comma [0]_ SG&amp;A Bridge " xfId="218"/>
    <cellStyle name="Comma_ SG&amp;A Bridge " xfId="219"/>
    <cellStyle name="Comma0" xfId="220"/>
    <cellStyle name="Comma0 2" xfId="221"/>
    <cellStyle name="Comma0 3" xfId="222"/>
    <cellStyle name="Curren?_x0012_퐀_x0017_?" xfId="223"/>
    <cellStyle name="Curren?_x0012_퐀_x0017_? 2" xfId="224"/>
    <cellStyle name="Curren?_x0012_퐀_x0017_? 3" xfId="225"/>
    <cellStyle name="Currency [0]_ SG&amp;A Bridge " xfId="226"/>
    <cellStyle name="Currency_ SG&amp;A Bridge " xfId="227"/>
    <cellStyle name="Currency0" xfId="228"/>
    <cellStyle name="Currency0 2" xfId="229"/>
    <cellStyle name="Currency0 3" xfId="230"/>
    <cellStyle name="Currency1" xfId="231"/>
    <cellStyle name="Currency1 2" xfId="232"/>
    <cellStyle name="Date" xfId="233"/>
    <cellStyle name="Date 2" xfId="234"/>
    <cellStyle name="Date 2 2" xfId="235"/>
    <cellStyle name="Date 2 3" xfId="236"/>
    <cellStyle name="Date 3" xfId="237"/>
    <cellStyle name="Date 4" xfId="238"/>
    <cellStyle name="Euro" xfId="239"/>
    <cellStyle name="Euro 2" xfId="240"/>
    <cellStyle name="Fixed" xfId="241"/>
    <cellStyle name="Fixed 2" xfId="242"/>
    <cellStyle name="Fixed 2 2" xfId="243"/>
    <cellStyle name="Fixed 2 3" xfId="244"/>
    <cellStyle name="Fixed 3" xfId="245"/>
    <cellStyle name="Fixed 4" xfId="246"/>
    <cellStyle name="Grey" xfId="247"/>
    <cellStyle name="Grey 2" xfId="248"/>
    <cellStyle name="Grey 2 2" xfId="249"/>
    <cellStyle name="Grey 2 3" xfId="250"/>
    <cellStyle name="Grey 3" xfId="251"/>
    <cellStyle name="HEADER" xfId="252"/>
    <cellStyle name="HEADER 2" xfId="253"/>
    <cellStyle name="Header1" xfId="254"/>
    <cellStyle name="Header1 2" xfId="255"/>
    <cellStyle name="Header1 2 2" xfId="256"/>
    <cellStyle name="Header1 2 3" xfId="257"/>
    <cellStyle name="Header1 3" xfId="258"/>
    <cellStyle name="Header2" xfId="259"/>
    <cellStyle name="Header2 2" xfId="260"/>
    <cellStyle name="Header2 3" xfId="261"/>
    <cellStyle name="Heading 1" xfId="262"/>
    <cellStyle name="Heading 1 2" xfId="263"/>
    <cellStyle name="Heading 1 3" xfId="264"/>
    <cellStyle name="Heading 2" xfId="265"/>
    <cellStyle name="Heading 2 2" xfId="266"/>
    <cellStyle name="Heading 2 3" xfId="267"/>
    <cellStyle name="HEADING1" xfId="268"/>
    <cellStyle name="HEADING1 2" xfId="269"/>
    <cellStyle name="HEADING1 2 2" xfId="270"/>
    <cellStyle name="HEADING1 2 3" xfId="271"/>
    <cellStyle name="HEADING1 3" xfId="272"/>
    <cellStyle name="HEADING2" xfId="273"/>
    <cellStyle name="HEADING2 2" xfId="274"/>
    <cellStyle name="HEADING2 2 2" xfId="275"/>
    <cellStyle name="HEADING2 2 3" xfId="276"/>
    <cellStyle name="HEADING2 3" xfId="277"/>
    <cellStyle name="Hyperlink_NEGS" xfId="278"/>
    <cellStyle name="Input [yellow]" xfId="279"/>
    <cellStyle name="Input [yellow] 2" xfId="280"/>
    <cellStyle name="Input [yellow] 2 2" xfId="281"/>
    <cellStyle name="Input [yellow] 2 3" xfId="282"/>
    <cellStyle name="Input [yellow] 3" xfId="283"/>
    <cellStyle name="Model" xfId="284"/>
    <cellStyle name="Model 2" xfId="285"/>
    <cellStyle name="Normal - Style1" xfId="286"/>
    <cellStyle name="Normal - Style1 2" xfId="287"/>
    <cellStyle name="Normal - Style1 3" xfId="288"/>
    <cellStyle name="Normal_ SG&amp;A Bridge " xfId="289"/>
    <cellStyle name="NUM_" xfId="290"/>
    <cellStyle name="Œ…?æ맖?e [0.00]_laroux" xfId="291"/>
    <cellStyle name="Œ…?æ맖?e_laroux" xfId="292"/>
    <cellStyle name="Percent [2]" xfId="293"/>
    <cellStyle name="Percent [2] 2" xfId="294"/>
    <cellStyle name="Percent [2] 2 2" xfId="295"/>
    <cellStyle name="Percent [2] 2 3" xfId="296"/>
    <cellStyle name="Percent [2] 3" xfId="297"/>
    <cellStyle name="R_TITLE" xfId="298"/>
    <cellStyle name="R_TITLE 2" xfId="299"/>
    <cellStyle name="subhead" xfId="300"/>
    <cellStyle name="subhead 2" xfId="301"/>
    <cellStyle name="subhead 3" xfId="302"/>
    <cellStyle name="Total" xfId="303"/>
    <cellStyle name="Total 2" xfId="304"/>
    <cellStyle name="Total 2 2" xfId="305"/>
    <cellStyle name="Total 2 3" xfId="306"/>
    <cellStyle name="Total 3" xfId="307"/>
    <cellStyle name="Total 4" xfId="308"/>
    <cellStyle name="강조색1" xfId="309"/>
    <cellStyle name="강조색1 2" xfId="310"/>
    <cellStyle name="강조색2" xfId="311"/>
    <cellStyle name="강조색2 2" xfId="312"/>
    <cellStyle name="강조색3" xfId="313"/>
    <cellStyle name="강조색3 2" xfId="314"/>
    <cellStyle name="강조색4" xfId="315"/>
    <cellStyle name="강조색4 2" xfId="316"/>
    <cellStyle name="강조색5" xfId="317"/>
    <cellStyle name="강조색5 2" xfId="318"/>
    <cellStyle name="강조색6" xfId="319"/>
    <cellStyle name="강조색6 2" xfId="320"/>
    <cellStyle name="경고문" xfId="321"/>
    <cellStyle name="경고문 2" xfId="322"/>
    <cellStyle name="계산" xfId="323"/>
    <cellStyle name="계산 2" xfId="324"/>
    <cellStyle name="咬訌裝?INCOM1" xfId="325"/>
    <cellStyle name="咬訌裝?INCOM10" xfId="326"/>
    <cellStyle name="咬訌裝?INCOM2" xfId="327"/>
    <cellStyle name="咬訌裝?INCOM3" xfId="328"/>
    <cellStyle name="咬訌裝?INCOM4" xfId="329"/>
    <cellStyle name="咬訌裝?INCOM5" xfId="330"/>
    <cellStyle name="咬訌裝?INCOM6" xfId="331"/>
    <cellStyle name="咬訌裝?INCOM7" xfId="332"/>
    <cellStyle name="咬訌裝?INCOM8" xfId="333"/>
    <cellStyle name="咬訌裝?INCOM9" xfId="334"/>
    <cellStyle name="咬訌裝?PRIB11" xfId="335"/>
    <cellStyle name="나쁨" xfId="336"/>
    <cellStyle name="나쁨 2" xfId="337"/>
    <cellStyle name="뒤에 오는 하이퍼링크_02(1).토지및기후" xfId="338"/>
    <cellStyle name="똿뗦먛귟 [0.00]_PRODUCT DETAIL Q1" xfId="339"/>
    <cellStyle name="똿뗦먛귟_PRODUCT DETAIL Q1" xfId="340"/>
    <cellStyle name="메모" xfId="341"/>
    <cellStyle name="메모 2" xfId="342"/>
    <cellStyle name="믅됞 [0.00]_PRODUCT DETAIL Q1" xfId="343"/>
    <cellStyle name="믅됞_PRODUCT DETAIL Q1" xfId="344"/>
    <cellStyle name="Percent" xfId="345"/>
    <cellStyle name="백분율 2" xfId="346"/>
    <cellStyle name="백분율 2 2" xfId="347"/>
    <cellStyle name="백분율 3" xfId="348"/>
    <cellStyle name="보통" xfId="349"/>
    <cellStyle name="보통 2" xfId="350"/>
    <cellStyle name="뷭?_BOOKSHIP" xfId="351"/>
    <cellStyle name="설명 텍스트" xfId="352"/>
    <cellStyle name="설명 텍스트 2" xfId="353"/>
    <cellStyle name="셀 확인" xfId="354"/>
    <cellStyle name="셀 확인 2" xfId="355"/>
    <cellStyle name="Comma" xfId="356"/>
    <cellStyle name="Comma [0]" xfId="357"/>
    <cellStyle name="쉼표 [0] 2" xfId="358"/>
    <cellStyle name="쉼표 [0] 2 2" xfId="359"/>
    <cellStyle name="쉼표 [0] 2 2 2" xfId="360"/>
    <cellStyle name="쉼표 [0] 2 3" xfId="361"/>
    <cellStyle name="쉼표 [0] 3" xfId="362"/>
    <cellStyle name="쉼표 [0] 3 2" xfId="363"/>
    <cellStyle name="쉼표 [0] 3 2 2" xfId="364"/>
    <cellStyle name="쉼표 [0] 3 3" xfId="365"/>
    <cellStyle name="쉼표 [0] 3 4" xfId="366"/>
    <cellStyle name="쉼표 [0] 4" xfId="367"/>
    <cellStyle name="쉼표 [0] 5" xfId="368"/>
    <cellStyle name="쉼표 [0] 6" xfId="369"/>
    <cellStyle name="쉼표 [0] 7" xfId="370"/>
    <cellStyle name="쉼표 [0]_1007용도지역" xfId="371"/>
    <cellStyle name="쉼표 [0]_1009공원" xfId="372"/>
    <cellStyle name="쉼표 [0]_100주택건설" xfId="373"/>
    <cellStyle name="쉼표 2" xfId="374"/>
    <cellStyle name="스타일 1" xfId="375"/>
    <cellStyle name="스타일 1 2" xfId="376"/>
    <cellStyle name="스타일 1 3" xfId="377"/>
    <cellStyle name="스타일 1 4" xfId="378"/>
    <cellStyle name="안건회계법인" xfId="379"/>
    <cellStyle name="연결된 셀" xfId="380"/>
    <cellStyle name="연결된 셀 2" xfId="381"/>
    <cellStyle name="Followed Hyperlink" xfId="382"/>
    <cellStyle name="요약" xfId="383"/>
    <cellStyle name="요약 2" xfId="384"/>
    <cellStyle name="일정_K200창정비 (2)" xfId="385"/>
    <cellStyle name="입력" xfId="386"/>
    <cellStyle name="입력 2" xfId="387"/>
    <cellStyle name="제목" xfId="388"/>
    <cellStyle name="제목 1" xfId="389"/>
    <cellStyle name="제목 1 2" xfId="390"/>
    <cellStyle name="제목 2" xfId="391"/>
    <cellStyle name="제목 2 2" xfId="392"/>
    <cellStyle name="제목 3" xfId="393"/>
    <cellStyle name="제목 3 2" xfId="394"/>
    <cellStyle name="제목 4" xfId="395"/>
    <cellStyle name="제목 4 2" xfId="396"/>
    <cellStyle name="제목 5" xfId="397"/>
    <cellStyle name="좋음" xfId="398"/>
    <cellStyle name="좋음 2" xfId="399"/>
    <cellStyle name="지정되지 않음" xfId="400"/>
    <cellStyle name="지정되지 않음 2" xfId="401"/>
    <cellStyle name="지정되지 않음 2 2" xfId="402"/>
    <cellStyle name="지정되지 않음 2 3" xfId="403"/>
    <cellStyle name="출력" xfId="404"/>
    <cellStyle name="출력 2" xfId="405"/>
    <cellStyle name="콤마 " xfId="406"/>
    <cellStyle name="콤마 [0]_  종  합  " xfId="407"/>
    <cellStyle name="콤마_  종  합  " xfId="408"/>
    <cellStyle name="Currency" xfId="409"/>
    <cellStyle name="Currency [0]" xfId="410"/>
    <cellStyle name="통화 [0] 2" xfId="411"/>
    <cellStyle name="퍼센트" xfId="412"/>
    <cellStyle name="표서식" xfId="413"/>
    <cellStyle name="표서식 2" xfId="414"/>
    <cellStyle name="표준 10" xfId="415"/>
    <cellStyle name="표준 11" xfId="416"/>
    <cellStyle name="표준 12" xfId="417"/>
    <cellStyle name="표준 13" xfId="418"/>
    <cellStyle name="표준 13 2" xfId="419"/>
    <cellStyle name="표준 14" xfId="420"/>
    <cellStyle name="표준 14 2" xfId="421"/>
    <cellStyle name="표준 14 3" xfId="422"/>
    <cellStyle name="표준 15" xfId="423"/>
    <cellStyle name="표준 16" xfId="424"/>
    <cellStyle name="표준 17" xfId="425"/>
    <cellStyle name="표준 18" xfId="426"/>
    <cellStyle name="표준 19" xfId="427"/>
    <cellStyle name="표준 19 2" xfId="428"/>
    <cellStyle name="표준 19 3" xfId="429"/>
    <cellStyle name="표준 2" xfId="430"/>
    <cellStyle name="표준 2 2" xfId="431"/>
    <cellStyle name="표준 2 2 2" xfId="432"/>
    <cellStyle name="표준 2 2 3" xfId="433"/>
    <cellStyle name="표준 2 2 4" xfId="434"/>
    <cellStyle name="표준 2 3" xfId="435"/>
    <cellStyle name="표준 2 4" xfId="436"/>
    <cellStyle name="표준 2 5" xfId="437"/>
    <cellStyle name="표준 2 6" xfId="438"/>
    <cellStyle name="표준 20" xfId="439"/>
    <cellStyle name="표준 21" xfId="440"/>
    <cellStyle name="표준 22" xfId="441"/>
    <cellStyle name="표준 23" xfId="442"/>
    <cellStyle name="표준 23 2" xfId="443"/>
    <cellStyle name="표준 24" xfId="444"/>
    <cellStyle name="표준 25" xfId="445"/>
    <cellStyle name="표준 26" xfId="446"/>
    <cellStyle name="표준 27" xfId="447"/>
    <cellStyle name="표준 28" xfId="448"/>
    <cellStyle name="표준 29" xfId="449"/>
    <cellStyle name="표준 3" xfId="450"/>
    <cellStyle name="표준 3 2" xfId="451"/>
    <cellStyle name="표준 3 3" xfId="452"/>
    <cellStyle name="표준 30" xfId="453"/>
    <cellStyle name="표준 31" xfId="454"/>
    <cellStyle name="표준 32" xfId="455"/>
    <cellStyle name="표준 33" xfId="456"/>
    <cellStyle name="표준 4" xfId="457"/>
    <cellStyle name="표준 4 2" xfId="458"/>
    <cellStyle name="표준 4 3" xfId="459"/>
    <cellStyle name="표준 5" xfId="460"/>
    <cellStyle name="표준 5 2" xfId="461"/>
    <cellStyle name="표준 50" xfId="462"/>
    <cellStyle name="표준 6" xfId="463"/>
    <cellStyle name="표준 6 2" xfId="464"/>
    <cellStyle name="표준 6 3" xfId="465"/>
    <cellStyle name="표준 7" xfId="466"/>
    <cellStyle name="표준 8" xfId="467"/>
    <cellStyle name="표준 9" xfId="468"/>
    <cellStyle name="표준 9 2" xfId="469"/>
    <cellStyle name="표준_10(1).주택건설" xfId="470"/>
    <cellStyle name="표준_1004아파트건립" xfId="471"/>
    <cellStyle name="표준_1004아파트건립철" xfId="472"/>
    <cellStyle name="표준_1005토지거래현황" xfId="473"/>
    <cellStyle name="표준_10080412도시계획" xfId="474"/>
    <cellStyle name="표준_1008개발제한구역" xfId="475"/>
    <cellStyle name="표준_1009공원" xfId="476"/>
    <cellStyle name="표준_100주택건설" xfId="477"/>
    <cellStyle name="표준_1011하천부지점용" xfId="478"/>
    <cellStyle name="표준_1011하천부지점용_하천부지점용" xfId="479"/>
    <cellStyle name="표준_1014도로교통교량" xfId="480"/>
    <cellStyle name="표준_1015건설장비" xfId="481"/>
    <cellStyle name="표준_10주택.건설" xfId="482"/>
    <cellStyle name="표준_농업용기구및기계보유 " xfId="483"/>
    <cellStyle name="표준_도로교통2" xfId="484"/>
    <cellStyle name="표준_산림" xfId="485"/>
    <cellStyle name="표준_일기일수" xfId="486"/>
    <cellStyle name="표준_일기일수 2" xfId="487"/>
    <cellStyle name="표준_통계표변경양식" xfId="488"/>
    <cellStyle name="표준_통계표변경양식_주택과" xfId="489"/>
    <cellStyle name="표준_하천" xfId="490"/>
    <cellStyle name="Hyperlink" xfId="4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externalLink" Target="externalLinks/externalLink14.xml" /><Relationship Id="rId41" Type="http://schemas.openxmlformats.org/officeDocument/2006/relationships/externalLink" Target="externalLinks/externalLink15.xml" /><Relationship Id="rId42" Type="http://schemas.openxmlformats.org/officeDocument/2006/relationships/externalLink" Target="externalLinks/externalLink16.xml" /><Relationship Id="rId43" Type="http://schemas.openxmlformats.org/officeDocument/2006/relationships/externalLink" Target="externalLinks/externalLink17.xml" /><Relationship Id="rId44" Type="http://schemas.openxmlformats.org/officeDocument/2006/relationships/externalLink" Target="externalLinks/externalLink18.xml" /><Relationship Id="rId45" Type="http://schemas.openxmlformats.org/officeDocument/2006/relationships/externalLink" Target="externalLinks/externalLink19.xml" /><Relationship Id="rId46" Type="http://schemas.openxmlformats.org/officeDocument/2006/relationships/externalLink" Target="externalLinks/externalLink20.xml" /><Relationship Id="rId47" Type="http://schemas.openxmlformats.org/officeDocument/2006/relationships/externalLink" Target="externalLinks/externalLink21.xml" /><Relationship Id="rId48" Type="http://schemas.openxmlformats.org/officeDocument/2006/relationships/externalLink" Target="externalLinks/externalLink22.xml" /><Relationship Id="rId49" Type="http://schemas.openxmlformats.org/officeDocument/2006/relationships/externalLink" Target="externalLinks/externalLink23.xml" /><Relationship Id="rId50" Type="http://schemas.openxmlformats.org/officeDocument/2006/relationships/externalLink" Target="externalLinks/externalLink24.xml" /><Relationship Id="rId51" Type="http://schemas.openxmlformats.org/officeDocument/2006/relationships/externalLink" Target="externalLinks/externalLink25.xml" /><Relationship Id="rId52" Type="http://schemas.openxmlformats.org/officeDocument/2006/relationships/externalLink" Target="externalLinks/externalLink26.xml" /><Relationship Id="rId53" Type="http://schemas.openxmlformats.org/officeDocument/2006/relationships/externalLink" Target="externalLinks/externalLink27.xml" /><Relationship Id="rId54" Type="http://schemas.openxmlformats.org/officeDocument/2006/relationships/externalLink" Target="externalLinks/externalLink28.xml" /><Relationship Id="rId55" Type="http://schemas.openxmlformats.org/officeDocument/2006/relationships/externalLink" Target="externalLinks/externalLink29.xml" /><Relationship Id="rId56" Type="http://schemas.openxmlformats.org/officeDocument/2006/relationships/externalLink" Target="externalLinks/externalLink30.xml" /><Relationship Id="rId57" Type="http://schemas.openxmlformats.org/officeDocument/2006/relationships/externalLink" Target="externalLinks/externalLink31.xml" /><Relationship Id="rId58" Type="http://schemas.openxmlformats.org/officeDocument/2006/relationships/externalLink" Target="externalLinks/externalLink32.xml" /><Relationship Id="rId59" Type="http://schemas.openxmlformats.org/officeDocument/2006/relationships/externalLink" Target="externalLinks/externalLink33.xml" /><Relationship Id="rId60" Type="http://schemas.openxmlformats.org/officeDocument/2006/relationships/externalLink" Target="externalLinks/externalLink34.xml" /><Relationship Id="rId61" Type="http://schemas.openxmlformats.org/officeDocument/2006/relationships/externalLink" Target="externalLinks/externalLink35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2008(3)\&#52572;&#51333;\114.%20&#44400;&#48376;&#52397;%20&#44397;&#44032;%20&#48143;%20&#51648;&#48169;&#44277;&#47924;&#50896;%20&#51221;&#50896;&#5436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2009%20&#49436;&#49885;%20&#48373;&#49324;\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user\My%20Documents\&#45348;&#51060;&#53944;&#50728;%20&#48155;&#51008;%20&#54028;&#51068;\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/2006&#45380;&#46020;/&#51008;&#54665;&#48372;&#44256;&#49436;/&#48708;&#51008;&#54665;/&#49549;&#48372;(2&#50900;)/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2009&#45380;&#44592;&#51456;%20&#53685;&#44228;&#50672;&#48372;%20&#51089;&#49457;\&#45208;&#45572;&#44592;\&#53440;&#44592;&#44288;(2009-12-31&#44592;&#51456;%20&#51089;&#49457;)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_AZTMP10_\&#44148;&#52629;&#46020;&#49884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_AZTMP10_\&#51088;&#52824;&#54665;&#51221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&#49892;&#44284;%20&#44592;&#44288;%20&#45208;&#45572;&#44592;\&#46020;&#49884;&#51452;&#53469;&#44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&#46020;&#49884;&#51452;&#53469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BZ17B1440\&#51088;&#52824;&#51221;&#48372;&#4428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&#49324;&#48376;%20-%20&#49892;&#44284;&#50640;&#49436;%20&#49352;&#47196;%20&#48155;&#51012;&#44163;\&#54728;&#44032;&#48124;&#50896;&#44284;%20&#52628;&#44032;&#51088;&#47308;\Documents%20and%20Settings\user\My%20Documents\&#45348;&#51060;&#53944;&#50728;%20&#48155;&#51008;%20&#54028;&#51068;\6.&#45453;&#47548;&#49688;&#49328;&#5062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&#51088;&#52824;&#51221;&#48372;&#4428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###2009.12.31&#44592;&#51456;%20&#53685;&#44228;&#50672;&#48372;%20&#47564;&#46308;&#44592;###&#52572;&#51333;\3.%20&#51064;&#4439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2009%20&#49436;&#49885;%20&#48373;&#49324;\3.%20&#51064;&#443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&#45348;&#51060;&#53944;&#50728;%20&#48155;&#51008;%20&#54028;&#51068;\6.&#45453;&#47548;&#49688;&#49328;&#5062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2008.12.31&#44592;&#51456;%20&#48372;&#47161;&#49884;%20&#53685;&#44228;&#50672;&#48372;%20&#49436;&#49885;.zip&#50640;%20&#45824;&#54620;%20&#51076;&#49884;%20&#46356;&#47113;&#53552;&#47532;%201\&#46020;&#49884;&#51452;&#53469;&#442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~1\user\LOCALS~1\Temp\2008.12.31&#44592;&#51456;%20&#48372;&#47161;&#49884;%20&#53685;&#44228;&#50672;&#48372;%20&#49436;&#49885;.zip&#50640;%20&#45824;&#54620;%20&#51076;&#49884;%20&#46356;&#47113;&#53552;&#47532;%201\&#54728;&#44032;&#48124;&#50896;&#4428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Boryeong\&#48148;&#53461;%20&#54868;&#47732;\#2009.12.31&#44592;&#51456;%20&#53685;&#44228;&#50672;&#48372;%20&#47564;&#46308;&#44592;#\10.%20&#51452;&#53469;,&#44148;&#4944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3685;&#44228;\&#53685;&#44228;&#50672;&#48372;\2012&#53685;&#44228;&#50672;&#48372;\&#46020;&#52397;(&#49884;&#44400;)\10.%20&#51452;&#53469;,&#44148;&#4944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3685;&#44228;&#45812;&#45817;\&#53685;&#44228;&#50672;&#48372;\&#51228;49&#54924;(2009)%20&#52649;&#45224;&#53685;&#44228;&#50672;&#48372;\2009%20&#53685;&#44228;&#50672;&#48372;%20&#48156;&#44036;&#51088;&#47308;\&#53685;&#44228;&#54364;(&#48512;&#47197;&#54252;&#54632;)\10.&#51452;&#53469;,&#44148;&#49444;(&#52572;&#5133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&#51088;&#52824;&#51221;&#48372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download/stat/2019/3.%20&#51064;&#443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cn.go.kr/Program%20Files\Nanum%20Technologies\SmartFlow%20OSE2\temp\&#52509;&#47924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1.공무원 총괄"/>
      <sheetName val="2.도본청 공무원"/>
      <sheetName val="3.도의회사무처,도직속기관,도사업소공무원"/>
      <sheetName val="4.시군공무원"/>
      <sheetName val="5.읍면동공무원"/>
      <sheetName val="6.소방공무원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및보급률"/>
      <sheetName val="3.아파트건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3.읍면동 세대및인구"/>
      <sheetName val="3-1행정구역별세대및인구"/>
      <sheetName val="6.주요 국적별 외국인 등록"/>
      <sheetName val="2.건축허가"/>
      <sheetName val="2-1.건축허가(용도별)"/>
      <sheetName val="14.건설장비"/>
      <sheetName val="1.자동차 등록(월별)"/>
      <sheetName val="1-1.자동차 등록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및보급률"/>
      <sheetName val="2.건축허가"/>
      <sheetName val="2-1.건축허가(용도별)"/>
      <sheetName val="3.아파트건립~우리시 사업승인기준~"/>
      <sheetName val="4. 토지거래 허가"/>
      <sheetName val="5.토지거래현황"/>
      <sheetName val="6.용도지구"/>
      <sheetName val="7.용도지역"/>
      <sheetName val="8.개발제한구역"/>
      <sheetName val="9.공원"/>
      <sheetName val="10.하천"/>
      <sheetName val="11.하천부지점용"/>
      <sheetName val="12.도로"/>
      <sheetName val="12-1.폭원별도로현황"/>
      <sheetName val="13.도로시설물"/>
      <sheetName val="14.교량"/>
      <sheetName val="15.건설장비"/>
      <sheetName val="16. 무허가 건축물"/>
      <sheetName val="17.댐현황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 및 보급률"/>
      <sheetName val="5.시군별 건축허가"/>
      <sheetName val="6.아파트 건립"/>
      <sheetName val="8.주택 가격"/>
      <sheetName val="9.기존 무허가건물정비, 10.도시환경 정비사업"/>
      <sheetName val="11.무허가 건축물"/>
      <sheetName val="12. 토지거래 허가"/>
      <sheetName val="13.지가변동률"/>
      <sheetName val="14. 토지거래 현황"/>
      <sheetName val="15용도지역"/>
      <sheetName val="18.공원"/>
      <sheetName val="19.하천"/>
      <sheetName val="20. 하천부지점용"/>
      <sheetName val="21.공유수면면적비율"/>
      <sheetName val="23.도로"/>
      <sheetName val="23-1.폭원별 도로현황"/>
      <sheetName val="24.도로시설물"/>
      <sheetName val="25.교량"/>
      <sheetName val="26.건설장비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현황 및 보급률"/>
      <sheetName val="2. 건축년도별 주택"/>
      <sheetName val="3. 연건평별 주택"/>
      <sheetName val="4. 건축허가"/>
      <sheetName val="5.시군별 건축허가"/>
      <sheetName val="6.아파트 건립"/>
      <sheetName val="7. 주택 재개발사업"/>
      <sheetName val="8. 기존 무허가건물 정리, 9. 도시환경 정비사업"/>
      <sheetName val="10. 무허가 건축물"/>
      <sheetName val="11. 토지거래 허가"/>
      <sheetName val="12. 토지거래 현황 "/>
      <sheetName val="13.용도지역"/>
      <sheetName val="14.용도지구 (2)"/>
      <sheetName val="15.개발제한구역"/>
      <sheetName val="16.공원"/>
      <sheetName val="17.하천"/>
      <sheetName val="18. 하천부지점용"/>
      <sheetName val="19.댐현황"/>
      <sheetName val="20.도로"/>
      <sheetName val="20-1.폭원별 도로현황"/>
      <sheetName val="21.도로시설물"/>
      <sheetName val="22.교량"/>
      <sheetName val="23.건설장비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21"/>
  <sheetViews>
    <sheetView view="pageBreakPreview" zoomScaleSheetLayoutView="100" workbookViewId="0" topLeftCell="B1">
      <selection activeCell="F26" sqref="F26"/>
    </sheetView>
  </sheetViews>
  <sheetFormatPr defaultColWidth="8.88671875" defaultRowHeight="13.5"/>
  <cols>
    <col min="1" max="1" width="10.5546875" style="15" customWidth="1"/>
    <col min="2" max="2" width="13.3359375" style="15" customWidth="1"/>
    <col min="3" max="3" width="6.5546875" style="15" customWidth="1"/>
    <col min="4" max="4" width="14.5546875" style="16" customWidth="1"/>
    <col min="5" max="5" width="12.99609375" style="16" customWidth="1"/>
    <col min="6" max="6" width="10.4453125" style="16" customWidth="1"/>
    <col min="7" max="7" width="8.3359375" style="16" customWidth="1"/>
    <col min="8" max="8" width="12.21484375" style="16" customWidth="1"/>
    <col min="9" max="9" width="10.5546875" style="16" customWidth="1"/>
    <col min="10" max="10" width="12.99609375" style="16" customWidth="1"/>
    <col min="11" max="11" width="12.4453125" style="16" customWidth="1"/>
    <col min="12" max="16384" width="8.88671875" style="16" customWidth="1"/>
  </cols>
  <sheetData>
    <row r="1" spans="1:11" s="2" customFormat="1" ht="12">
      <c r="A1" s="1" t="s">
        <v>266</v>
      </c>
      <c r="B1" s="1"/>
      <c r="C1" s="1"/>
      <c r="K1" s="468" t="s">
        <v>80</v>
      </c>
    </row>
    <row r="2" spans="1:3" s="2" customFormat="1" ht="12">
      <c r="A2" s="1"/>
      <c r="B2" s="1"/>
      <c r="C2" s="1"/>
    </row>
    <row r="3" spans="1:11" s="157" customFormat="1" ht="22.5">
      <c r="A3" s="1172" t="s">
        <v>267</v>
      </c>
      <c r="B3" s="1172"/>
      <c r="C3" s="1172"/>
      <c r="D3" s="1172"/>
      <c r="E3" s="1172"/>
      <c r="F3" s="1171" t="s">
        <v>84</v>
      </c>
      <c r="G3" s="1172"/>
      <c r="H3" s="1172"/>
      <c r="I3" s="1172"/>
      <c r="J3" s="1172"/>
      <c r="K3" s="1172"/>
    </row>
    <row r="4" spans="1:10" s="5" customFormat="1" ht="12">
      <c r="A4" s="3"/>
      <c r="B4" s="3"/>
      <c r="C4" s="3"/>
      <c r="D4" s="4"/>
      <c r="E4" s="4"/>
      <c r="F4" s="4"/>
      <c r="G4" s="4"/>
      <c r="H4" s="4"/>
      <c r="I4" s="4"/>
      <c r="J4" s="4"/>
    </row>
    <row r="5" spans="1:11" s="158" customFormat="1" ht="16.5" customHeight="1" thickBot="1">
      <c r="A5" s="158" t="s">
        <v>268</v>
      </c>
      <c r="K5" s="586" t="s">
        <v>71</v>
      </c>
    </row>
    <row r="6" spans="1:11" s="159" customFormat="1" ht="30.75" customHeight="1">
      <c r="A6" s="1173" t="s">
        <v>435</v>
      </c>
      <c r="B6" s="1183" t="s">
        <v>999</v>
      </c>
      <c r="C6" s="1184" t="s">
        <v>440</v>
      </c>
      <c r="D6" s="1165"/>
      <c r="E6" s="1165"/>
      <c r="F6" s="1165" t="s">
        <v>440</v>
      </c>
      <c r="G6" s="1165"/>
      <c r="H6" s="1165"/>
      <c r="I6" s="1166"/>
      <c r="J6" s="1180" t="s">
        <v>441</v>
      </c>
      <c r="K6" s="1177" t="s">
        <v>65</v>
      </c>
    </row>
    <row r="7" spans="1:11" s="159" customFormat="1" ht="22.5" customHeight="1">
      <c r="A7" s="1174"/>
      <c r="B7" s="1170"/>
      <c r="C7" s="1169" t="s">
        <v>442</v>
      </c>
      <c r="D7" s="1167" t="s">
        <v>443</v>
      </c>
      <c r="E7" s="622"/>
      <c r="F7" s="1169" t="s">
        <v>444</v>
      </c>
      <c r="G7" s="1169" t="s">
        <v>445</v>
      </c>
      <c r="H7" s="1169" t="s">
        <v>446</v>
      </c>
      <c r="I7" s="623" t="s">
        <v>447</v>
      </c>
      <c r="J7" s="1181"/>
      <c r="K7" s="1168"/>
    </row>
    <row r="8" spans="1:11" s="159" customFormat="1" ht="22.5" customHeight="1">
      <c r="A8" s="1175"/>
      <c r="B8" s="1181" t="s">
        <v>85</v>
      </c>
      <c r="C8" s="1170"/>
      <c r="D8" s="1168"/>
      <c r="E8" s="624" t="s">
        <v>448</v>
      </c>
      <c r="F8" s="1170"/>
      <c r="G8" s="1170"/>
      <c r="H8" s="1170"/>
      <c r="I8" s="625" t="s">
        <v>449</v>
      </c>
      <c r="J8" s="1181" t="s">
        <v>436</v>
      </c>
      <c r="K8" s="1178"/>
    </row>
    <row r="9" spans="1:11" s="159" customFormat="1" ht="46.5" customHeight="1">
      <c r="A9" s="1176"/>
      <c r="B9" s="1182"/>
      <c r="C9" s="626" t="s">
        <v>438</v>
      </c>
      <c r="D9" s="627" t="s">
        <v>437</v>
      </c>
      <c r="E9" s="628" t="s">
        <v>86</v>
      </c>
      <c r="F9" s="627" t="s">
        <v>87</v>
      </c>
      <c r="G9" s="629" t="s">
        <v>88</v>
      </c>
      <c r="H9" s="630" t="s">
        <v>439</v>
      </c>
      <c r="I9" s="631" t="s">
        <v>89</v>
      </c>
      <c r="J9" s="1182"/>
      <c r="K9" s="1179"/>
    </row>
    <row r="10" spans="1:11" s="160" customFormat="1" ht="25.5" customHeight="1">
      <c r="A10" s="632">
        <v>2015</v>
      </c>
      <c r="B10" s="633">
        <v>42372</v>
      </c>
      <c r="C10" s="634">
        <v>47544</v>
      </c>
      <c r="D10" s="635">
        <v>29429</v>
      </c>
      <c r="E10" s="635">
        <v>3599</v>
      </c>
      <c r="F10" s="635">
        <v>14788</v>
      </c>
      <c r="G10" s="635">
        <v>1450</v>
      </c>
      <c r="H10" s="635">
        <v>791</v>
      </c>
      <c r="I10" s="635">
        <v>1086</v>
      </c>
      <c r="J10" s="636">
        <v>112.20617388841687</v>
      </c>
      <c r="K10" s="637">
        <v>2015</v>
      </c>
    </row>
    <row r="11" spans="1:11" s="160" customFormat="1" ht="25.5" customHeight="1">
      <c r="A11" s="632">
        <v>2016</v>
      </c>
      <c r="B11" s="633">
        <v>43164</v>
      </c>
      <c r="C11" s="634">
        <v>48298</v>
      </c>
      <c r="D11" s="635">
        <v>29877</v>
      </c>
      <c r="E11" s="635">
        <v>4096</v>
      </c>
      <c r="F11" s="635">
        <v>14849</v>
      </c>
      <c r="G11" s="635">
        <v>1490</v>
      </c>
      <c r="H11" s="635">
        <v>966</v>
      </c>
      <c r="I11" s="635">
        <v>1116</v>
      </c>
      <c r="J11" s="636">
        <v>111.894171068483</v>
      </c>
      <c r="K11" s="637">
        <v>2016</v>
      </c>
    </row>
    <row r="12" spans="1:11" s="160" customFormat="1" ht="25.5" customHeight="1">
      <c r="A12" s="632">
        <v>2017</v>
      </c>
      <c r="B12" s="633">
        <v>43971</v>
      </c>
      <c r="C12" s="633">
        <v>49367</v>
      </c>
      <c r="D12" s="635">
        <v>30552</v>
      </c>
      <c r="E12" s="635">
        <v>4427</v>
      </c>
      <c r="F12" s="635">
        <v>16321</v>
      </c>
      <c r="G12" s="635">
        <v>1490</v>
      </c>
      <c r="H12" s="635">
        <v>1004</v>
      </c>
      <c r="I12" s="635">
        <v>1086</v>
      </c>
      <c r="J12" s="636">
        <v>112.27172454572332</v>
      </c>
      <c r="K12" s="637">
        <v>2017</v>
      </c>
    </row>
    <row r="13" spans="1:11" s="160" customFormat="1" ht="25.5" customHeight="1">
      <c r="A13" s="632">
        <v>2018</v>
      </c>
      <c r="B13" s="633">
        <v>47132</v>
      </c>
      <c r="C13" s="634">
        <v>49831</v>
      </c>
      <c r="D13" s="635">
        <v>30998</v>
      </c>
      <c r="E13" s="635">
        <v>4758</v>
      </c>
      <c r="F13" s="635">
        <v>16321</v>
      </c>
      <c r="G13" s="635">
        <v>1508</v>
      </c>
      <c r="H13" s="635">
        <v>1004</v>
      </c>
      <c r="I13" s="635">
        <v>1086</v>
      </c>
      <c r="J13" s="636">
        <v>105.72647033862343</v>
      </c>
      <c r="K13" s="637">
        <v>2018</v>
      </c>
    </row>
    <row r="14" spans="1:11" s="606" customFormat="1" ht="25.5" customHeight="1">
      <c r="A14" s="638">
        <v>2019</v>
      </c>
      <c r="B14" s="639">
        <v>49209</v>
      </c>
      <c r="C14" s="1155">
        <f>SUM(D14,F14:I14)</f>
        <v>52191</v>
      </c>
      <c r="D14" s="640">
        <v>31275</v>
      </c>
      <c r="E14" s="640">
        <v>4780</v>
      </c>
      <c r="F14" s="640">
        <v>17318</v>
      </c>
      <c r="G14" s="640">
        <v>1508</v>
      </c>
      <c r="H14" s="640">
        <v>1004</v>
      </c>
      <c r="I14" s="640">
        <v>1086</v>
      </c>
      <c r="J14" s="1156">
        <f>C14/B14*100</f>
        <v>106.05986709748217</v>
      </c>
      <c r="K14" s="641">
        <v>2019</v>
      </c>
    </row>
    <row r="15" spans="1:11" s="9" customFormat="1" ht="1.5" customHeight="1">
      <c r="A15" s="10"/>
      <c r="B15" s="7"/>
      <c r="C15" s="7"/>
      <c r="D15" s="8"/>
      <c r="E15" s="8"/>
      <c r="F15" s="8"/>
      <c r="G15" s="8"/>
      <c r="H15" s="8"/>
      <c r="I15" s="8"/>
      <c r="J15" s="8"/>
      <c r="K15" s="11"/>
    </row>
    <row r="16" spans="1:11" s="2" customFormat="1" ht="2.25" customHeight="1" thickBot="1">
      <c r="A16" s="401"/>
      <c r="B16" s="402"/>
      <c r="C16" s="402"/>
      <c r="D16" s="403"/>
      <c r="E16" s="403"/>
      <c r="F16" s="402"/>
      <c r="G16" s="402"/>
      <c r="H16" s="402"/>
      <c r="I16" s="402"/>
      <c r="J16" s="402"/>
      <c r="K16" s="404"/>
    </row>
    <row r="17" spans="4:5" s="2" customFormat="1" ht="2.25" customHeight="1">
      <c r="D17" s="12"/>
      <c r="E17" s="12"/>
    </row>
    <row r="18" spans="1:6" s="2" customFormat="1" ht="19.5" customHeight="1">
      <c r="A18" s="642" t="s">
        <v>450</v>
      </c>
      <c r="D18" s="12"/>
      <c r="E18" s="12"/>
      <c r="F18" s="2" t="s">
        <v>1037</v>
      </c>
    </row>
    <row r="19" spans="1:6" s="2" customFormat="1" ht="19.5" customHeight="1">
      <c r="A19" s="642" t="s">
        <v>451</v>
      </c>
      <c r="D19" s="12"/>
      <c r="E19" s="12"/>
      <c r="F19" s="2" t="s">
        <v>1036</v>
      </c>
    </row>
    <row r="20" spans="1:10" s="6" customFormat="1" ht="19.5" customHeight="1">
      <c r="A20" s="13" t="s">
        <v>261</v>
      </c>
      <c r="B20" s="13"/>
      <c r="C20" s="13"/>
      <c r="F20" s="14" t="s">
        <v>285</v>
      </c>
      <c r="G20" s="14"/>
      <c r="H20" s="13"/>
      <c r="I20" s="13"/>
      <c r="J20" s="13"/>
    </row>
    <row r="21" spans="1:3" s="2" customFormat="1" ht="12">
      <c r="A21" s="1" t="s">
        <v>90</v>
      </c>
      <c r="B21" s="1"/>
      <c r="C21" s="1"/>
    </row>
  </sheetData>
  <sheetProtection/>
  <mergeCells count="15">
    <mergeCell ref="A6:A9"/>
    <mergeCell ref="K6:K9"/>
    <mergeCell ref="A3:E3"/>
    <mergeCell ref="J6:J7"/>
    <mergeCell ref="B8:B9"/>
    <mergeCell ref="B6:B7"/>
    <mergeCell ref="J8:J9"/>
    <mergeCell ref="C7:C8"/>
    <mergeCell ref="C6:E6"/>
    <mergeCell ref="F6:I6"/>
    <mergeCell ref="D7:D8"/>
    <mergeCell ref="F7:F8"/>
    <mergeCell ref="G7:G8"/>
    <mergeCell ref="H7:H8"/>
    <mergeCell ref="F3:K3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  <colBreaks count="1" manualBreakCount="1">
    <brk id="5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18"/>
  <sheetViews>
    <sheetView view="pageBreakPreview" zoomScaleSheetLayoutView="100" workbookViewId="0" topLeftCell="A1">
      <selection activeCell="O14" sqref="O14"/>
    </sheetView>
  </sheetViews>
  <sheetFormatPr defaultColWidth="7.99609375" defaultRowHeight="13.5"/>
  <cols>
    <col min="1" max="1" width="10.6640625" style="372" customWidth="1"/>
    <col min="2" max="3" width="13.77734375" style="371" customWidth="1"/>
    <col min="4" max="5" width="13.77734375" style="17" customWidth="1"/>
    <col min="6" max="6" width="9.10546875" style="17" customWidth="1"/>
    <col min="7" max="7" width="8.5546875" style="17" customWidth="1"/>
    <col min="8" max="8" width="9.6640625" style="17" customWidth="1"/>
    <col min="9" max="9" width="9.4453125" style="17" customWidth="1"/>
    <col min="10" max="10" width="9.21484375" style="17" customWidth="1"/>
    <col min="11" max="11" width="9.10546875" style="17" customWidth="1"/>
    <col min="12" max="12" width="12.5546875" style="371" customWidth="1"/>
    <col min="13" max="16384" width="7.99609375" style="17" customWidth="1"/>
  </cols>
  <sheetData>
    <row r="1" spans="1:12" ht="12">
      <c r="A1" s="1" t="s">
        <v>266</v>
      </c>
      <c r="B1" s="355"/>
      <c r="C1" s="356"/>
      <c r="L1" s="110" t="s">
        <v>81</v>
      </c>
    </row>
    <row r="2" spans="1:12" ht="12">
      <c r="A2" s="355"/>
      <c r="B2" s="355"/>
      <c r="C2" s="356"/>
      <c r="L2" s="356"/>
    </row>
    <row r="3" spans="1:12" s="360" customFormat="1" ht="24" customHeight="1">
      <c r="A3" s="357" t="s">
        <v>595</v>
      </c>
      <c r="B3" s="358"/>
      <c r="C3" s="358"/>
      <c r="D3" s="359"/>
      <c r="E3" s="359"/>
      <c r="F3" s="359" t="s">
        <v>596</v>
      </c>
      <c r="G3" s="359"/>
      <c r="H3" s="359"/>
      <c r="I3" s="359"/>
      <c r="J3" s="359"/>
      <c r="K3" s="359"/>
      <c r="L3" s="358"/>
    </row>
    <row r="4" spans="1:12" s="363" customFormat="1" ht="8.25" customHeight="1">
      <c r="A4" s="361"/>
      <c r="B4" s="362"/>
      <c r="C4" s="362"/>
      <c r="D4" s="361"/>
      <c r="E4" s="361"/>
      <c r="F4" s="361"/>
      <c r="G4" s="361"/>
      <c r="H4" s="361"/>
      <c r="I4" s="361"/>
      <c r="J4" s="361"/>
      <c r="K4" s="361"/>
      <c r="L4" s="362"/>
    </row>
    <row r="5" spans="1:12" s="363" customFormat="1" ht="9" customHeight="1">
      <c r="A5" s="361"/>
      <c r="B5" s="362"/>
      <c r="C5" s="362"/>
      <c r="D5" s="361"/>
      <c r="E5" s="361"/>
      <c r="F5" s="361"/>
      <c r="G5" s="361"/>
      <c r="H5" s="361"/>
      <c r="I5" s="361"/>
      <c r="J5" s="361"/>
      <c r="K5" s="361"/>
      <c r="L5" s="362"/>
    </row>
    <row r="6" spans="1:12" s="365" customFormat="1" ht="12.75" customHeight="1" thickBot="1">
      <c r="A6" s="368" t="s">
        <v>279</v>
      </c>
      <c r="B6" s="364"/>
      <c r="C6" s="364"/>
      <c r="L6" s="369" t="s">
        <v>280</v>
      </c>
    </row>
    <row r="7" spans="1:12" s="367" customFormat="1" ht="15.75" customHeight="1" thickTop="1">
      <c r="A7" s="1308" t="s">
        <v>597</v>
      </c>
      <c r="B7" s="1312" t="s">
        <v>598</v>
      </c>
      <c r="C7" s="1312"/>
      <c r="D7" s="1312" t="s">
        <v>599</v>
      </c>
      <c r="E7" s="1312"/>
      <c r="F7" s="1304" t="s">
        <v>600</v>
      </c>
      <c r="G7" s="1304"/>
      <c r="H7" s="1304"/>
      <c r="I7" s="1304"/>
      <c r="J7" s="1304"/>
      <c r="K7" s="1304"/>
      <c r="L7" s="1311" t="s">
        <v>1</v>
      </c>
    </row>
    <row r="8" spans="1:12" s="367" customFormat="1" ht="15.75" customHeight="1">
      <c r="A8" s="1309"/>
      <c r="B8" s="1279"/>
      <c r="C8" s="1279"/>
      <c r="D8" s="1279"/>
      <c r="E8" s="1279"/>
      <c r="F8" s="1305" t="s">
        <v>601</v>
      </c>
      <c r="G8" s="1306"/>
      <c r="H8" s="1291" t="s">
        <v>602</v>
      </c>
      <c r="I8" s="1291"/>
      <c r="J8" s="1291" t="s">
        <v>603</v>
      </c>
      <c r="K8" s="1291"/>
      <c r="L8" s="1283"/>
    </row>
    <row r="9" spans="1:12" s="367" customFormat="1" ht="15" customHeight="1">
      <c r="A9" s="1309"/>
      <c r="B9" s="1279" t="s">
        <v>604</v>
      </c>
      <c r="C9" s="1279" t="s">
        <v>605</v>
      </c>
      <c r="D9" s="1279" t="s">
        <v>604</v>
      </c>
      <c r="E9" s="1279" t="s">
        <v>605</v>
      </c>
      <c r="F9" s="1280" t="s">
        <v>604</v>
      </c>
      <c r="G9" s="1279" t="s">
        <v>605</v>
      </c>
      <c r="H9" s="1279" t="s">
        <v>606</v>
      </c>
      <c r="I9" s="1279" t="s">
        <v>607</v>
      </c>
      <c r="J9" s="1279" t="s">
        <v>606</v>
      </c>
      <c r="K9" s="1279" t="s">
        <v>605</v>
      </c>
      <c r="L9" s="1283"/>
    </row>
    <row r="10" spans="1:12" s="367" customFormat="1" ht="15" customHeight="1">
      <c r="A10" s="1310"/>
      <c r="B10" s="1279"/>
      <c r="C10" s="1279"/>
      <c r="D10" s="1279"/>
      <c r="E10" s="1279"/>
      <c r="F10" s="1307"/>
      <c r="G10" s="1279"/>
      <c r="H10" s="1279"/>
      <c r="I10" s="1279"/>
      <c r="J10" s="1279"/>
      <c r="K10" s="1279"/>
      <c r="L10" s="1284"/>
    </row>
    <row r="11" spans="1:12" s="194" customFormat="1" ht="34.5" customHeight="1">
      <c r="A11" s="749" t="s">
        <v>376</v>
      </c>
      <c r="B11" s="774">
        <v>0</v>
      </c>
      <c r="C11" s="775">
        <v>0</v>
      </c>
      <c r="D11" s="776">
        <v>0</v>
      </c>
      <c r="E11" s="776">
        <v>0</v>
      </c>
      <c r="F11" s="774">
        <v>0</v>
      </c>
      <c r="G11" s="774">
        <v>0</v>
      </c>
      <c r="H11" s="776">
        <v>0</v>
      </c>
      <c r="I11" s="776">
        <v>0</v>
      </c>
      <c r="J11" s="776">
        <v>0</v>
      </c>
      <c r="K11" s="776">
        <v>0</v>
      </c>
      <c r="L11" s="752" t="s">
        <v>376</v>
      </c>
    </row>
    <row r="12" spans="1:12" s="194" customFormat="1" ht="34.5" customHeight="1">
      <c r="A12" s="749" t="s">
        <v>402</v>
      </c>
      <c r="B12" s="774">
        <v>0</v>
      </c>
      <c r="C12" s="775">
        <v>0</v>
      </c>
      <c r="D12" s="776">
        <v>0</v>
      </c>
      <c r="E12" s="776">
        <v>0</v>
      </c>
      <c r="F12" s="774">
        <v>0</v>
      </c>
      <c r="G12" s="774">
        <v>0</v>
      </c>
      <c r="H12" s="776">
        <v>0</v>
      </c>
      <c r="I12" s="776">
        <v>0</v>
      </c>
      <c r="J12" s="776">
        <v>0</v>
      </c>
      <c r="K12" s="776">
        <v>0</v>
      </c>
      <c r="L12" s="752" t="s">
        <v>402</v>
      </c>
    </row>
    <row r="13" spans="1:12" s="194" customFormat="1" ht="34.5" customHeight="1">
      <c r="A13" s="749" t="s">
        <v>415</v>
      </c>
      <c r="B13" s="774">
        <v>0</v>
      </c>
      <c r="C13" s="775">
        <v>0</v>
      </c>
      <c r="D13" s="776">
        <v>0</v>
      </c>
      <c r="E13" s="776">
        <v>0</v>
      </c>
      <c r="F13" s="774">
        <v>0</v>
      </c>
      <c r="G13" s="774">
        <v>0</v>
      </c>
      <c r="H13" s="776">
        <v>0</v>
      </c>
      <c r="I13" s="776">
        <v>0</v>
      </c>
      <c r="J13" s="776">
        <v>0</v>
      </c>
      <c r="K13" s="776">
        <v>0</v>
      </c>
      <c r="L13" s="752" t="s">
        <v>415</v>
      </c>
    </row>
    <row r="14" spans="1:12" s="194" customFormat="1" ht="34.5" customHeight="1">
      <c r="A14" s="749" t="s">
        <v>420</v>
      </c>
      <c r="B14" s="774">
        <v>0</v>
      </c>
      <c r="C14" s="775">
        <v>0</v>
      </c>
      <c r="D14" s="776">
        <v>0</v>
      </c>
      <c r="E14" s="776">
        <v>0</v>
      </c>
      <c r="F14" s="774">
        <v>0</v>
      </c>
      <c r="G14" s="774">
        <v>0</v>
      </c>
      <c r="H14" s="776">
        <v>0</v>
      </c>
      <c r="I14" s="776">
        <v>0</v>
      </c>
      <c r="J14" s="776">
        <v>0</v>
      </c>
      <c r="K14" s="776">
        <v>0</v>
      </c>
      <c r="L14" s="752" t="s">
        <v>420</v>
      </c>
    </row>
    <row r="15" spans="1:12" s="365" customFormat="1" ht="34.5" customHeight="1">
      <c r="A15" s="753" t="s">
        <v>431</v>
      </c>
      <c r="B15" s="777">
        <f>SUM(D15+F15)</f>
        <v>0</v>
      </c>
      <c r="C15" s="778">
        <f>SUM(E15+G15)</f>
        <v>0</v>
      </c>
      <c r="D15" s="779">
        <v>0</v>
      </c>
      <c r="E15" s="779">
        <v>0</v>
      </c>
      <c r="F15" s="777">
        <v>0</v>
      </c>
      <c r="G15" s="777">
        <v>0</v>
      </c>
      <c r="H15" s="779">
        <v>0</v>
      </c>
      <c r="I15" s="779">
        <v>0</v>
      </c>
      <c r="J15" s="779">
        <v>0</v>
      </c>
      <c r="K15" s="779">
        <v>0</v>
      </c>
      <c r="L15" s="754" t="s">
        <v>433</v>
      </c>
    </row>
    <row r="16" spans="1:12" ht="3" customHeight="1" thickBot="1">
      <c r="A16" s="374"/>
      <c r="B16" s="376"/>
      <c r="C16" s="375"/>
      <c r="D16" s="375"/>
      <c r="E16" s="375"/>
      <c r="F16" s="375"/>
      <c r="G16" s="375"/>
      <c r="H16" s="375"/>
      <c r="I16" s="375"/>
      <c r="J16" s="375"/>
      <c r="K16" s="375"/>
      <c r="L16" s="377"/>
    </row>
    <row r="17" spans="1:12" s="194" customFormat="1" ht="13.5" customHeight="1" thickTop="1">
      <c r="A17" s="195" t="s">
        <v>281</v>
      </c>
      <c r="B17" s="370"/>
      <c r="C17" s="370"/>
      <c r="F17" s="196" t="s">
        <v>288</v>
      </c>
      <c r="L17" s="370"/>
    </row>
    <row r="18" spans="1:12" s="194" customFormat="1" ht="15">
      <c r="A18" s="385"/>
      <c r="B18" s="370"/>
      <c r="C18" s="370"/>
      <c r="L18" s="370"/>
    </row>
  </sheetData>
  <sheetProtection/>
  <mergeCells count="18">
    <mergeCell ref="A7:A10"/>
    <mergeCell ref="L7:L10"/>
    <mergeCell ref="J9:J10"/>
    <mergeCell ref="K9:K10"/>
    <mergeCell ref="B7:C8"/>
    <mergeCell ref="D7:E8"/>
    <mergeCell ref="B9:B10"/>
    <mergeCell ref="C9:C10"/>
    <mergeCell ref="D9:D10"/>
    <mergeCell ref="E9:E10"/>
    <mergeCell ref="F7:K7"/>
    <mergeCell ref="F8:G8"/>
    <mergeCell ref="H8:I8"/>
    <mergeCell ref="J8:K8"/>
    <mergeCell ref="F9:F10"/>
    <mergeCell ref="G9:G10"/>
    <mergeCell ref="H9:H10"/>
    <mergeCell ref="I9:I10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26"/>
  <sheetViews>
    <sheetView view="pageBreakPreview" zoomScale="110" zoomScaleSheetLayoutView="110" workbookViewId="0" topLeftCell="A16">
      <selection activeCell="S13" sqref="S13"/>
    </sheetView>
  </sheetViews>
  <sheetFormatPr defaultColWidth="8.88671875" defaultRowHeight="13.5"/>
  <cols>
    <col min="1" max="1" width="7.21484375" style="352" customWidth="1"/>
    <col min="2" max="2" width="6.77734375" style="352" customWidth="1"/>
    <col min="3" max="7" width="7.4453125" style="352" customWidth="1"/>
    <col min="8" max="11" width="7.77734375" style="352" customWidth="1"/>
    <col min="12" max="12" width="6.77734375" style="352" customWidth="1"/>
    <col min="13" max="13" width="6.5546875" style="352" customWidth="1"/>
    <col min="14" max="14" width="7.5546875" style="352" bestFit="1" customWidth="1"/>
    <col min="15" max="15" width="7.4453125" style="352" customWidth="1"/>
    <col min="16" max="16" width="6.6640625" style="352" bestFit="1" customWidth="1"/>
    <col min="17" max="17" width="6.4453125" style="352" bestFit="1" customWidth="1"/>
    <col min="18" max="18" width="6.3359375" style="352" customWidth="1"/>
    <col min="19" max="19" width="6.99609375" style="352" customWidth="1"/>
    <col min="20" max="16384" width="8.88671875" style="352" customWidth="1"/>
  </cols>
  <sheetData>
    <row r="1" spans="1:19" s="469" customFormat="1" ht="12">
      <c r="A1" s="469" t="s">
        <v>291</v>
      </c>
      <c r="S1" s="445" t="s">
        <v>0</v>
      </c>
    </row>
    <row r="2" spans="1:19" s="351" customFormat="1" ht="23.25">
      <c r="A2" s="1313" t="s">
        <v>608</v>
      </c>
      <c r="B2" s="1313"/>
      <c r="C2" s="1313"/>
      <c r="D2" s="1313"/>
      <c r="E2" s="1313"/>
      <c r="F2" s="1313"/>
      <c r="G2" s="1313"/>
      <c r="H2" s="1313"/>
      <c r="I2" s="1313"/>
      <c r="J2" s="1313" t="s">
        <v>609</v>
      </c>
      <c r="K2" s="1313"/>
      <c r="L2" s="1313"/>
      <c r="M2" s="1313"/>
      <c r="N2" s="1313"/>
      <c r="O2" s="1313"/>
      <c r="P2" s="1313"/>
      <c r="Q2" s="1313"/>
      <c r="R2" s="1313"/>
      <c r="S2" s="1313"/>
    </row>
    <row r="3" ht="15"/>
    <row r="4" spans="1:19" ht="15.75" thickBot="1">
      <c r="A4" s="470" t="s">
        <v>330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S4" s="472" t="s">
        <v>331</v>
      </c>
    </row>
    <row r="5" spans="1:19" ht="15" customHeight="1">
      <c r="A5" s="1319" t="s">
        <v>610</v>
      </c>
      <c r="B5" s="1314" t="s">
        <v>611</v>
      </c>
      <c r="C5" s="1314" t="s">
        <v>612</v>
      </c>
      <c r="D5" s="1314"/>
      <c r="E5" s="1314"/>
      <c r="F5" s="1314"/>
      <c r="G5" s="1314"/>
      <c r="H5" s="1314"/>
      <c r="I5" s="1314"/>
      <c r="J5" s="1314"/>
      <c r="K5" s="1314"/>
      <c r="L5" s="1314" t="s">
        <v>613</v>
      </c>
      <c r="M5" s="1314"/>
      <c r="N5" s="1314"/>
      <c r="O5" s="1314"/>
      <c r="P5" s="1314"/>
      <c r="Q5" s="1314"/>
      <c r="R5" s="1314"/>
      <c r="S5" s="1316" t="s">
        <v>332</v>
      </c>
    </row>
    <row r="6" spans="1:19" ht="24.75" customHeight="1">
      <c r="A6" s="1320"/>
      <c r="B6" s="1315"/>
      <c r="C6" s="1315" t="s">
        <v>614</v>
      </c>
      <c r="D6" s="1315" t="s">
        <v>615</v>
      </c>
      <c r="E6" s="1315" t="s">
        <v>616</v>
      </c>
      <c r="F6" s="1315" t="s">
        <v>617</v>
      </c>
      <c r="G6" s="1318" t="s">
        <v>618</v>
      </c>
      <c r="H6" s="1318" t="s">
        <v>619</v>
      </c>
      <c r="I6" s="1318" t="s">
        <v>620</v>
      </c>
      <c r="J6" s="1315" t="s">
        <v>621</v>
      </c>
      <c r="K6" s="1315" t="s">
        <v>622</v>
      </c>
      <c r="L6" s="1315" t="s">
        <v>623</v>
      </c>
      <c r="M6" s="1315" t="s">
        <v>624</v>
      </c>
      <c r="N6" s="1315" t="s">
        <v>625</v>
      </c>
      <c r="O6" s="1315"/>
      <c r="P6" s="1315" t="s">
        <v>626</v>
      </c>
      <c r="Q6" s="1318" t="s">
        <v>627</v>
      </c>
      <c r="R6" s="1315" t="s">
        <v>628</v>
      </c>
      <c r="S6" s="1317"/>
    </row>
    <row r="7" spans="1:19" ht="43.5" customHeight="1">
      <c r="A7" s="780" t="s">
        <v>629</v>
      </c>
      <c r="B7" s="1315"/>
      <c r="C7" s="1315"/>
      <c r="D7" s="1315"/>
      <c r="E7" s="1315"/>
      <c r="F7" s="1315"/>
      <c r="G7" s="1315"/>
      <c r="H7" s="1315"/>
      <c r="I7" s="1315"/>
      <c r="J7" s="1315"/>
      <c r="K7" s="1315"/>
      <c r="L7" s="1315"/>
      <c r="M7" s="1315"/>
      <c r="N7" s="781" t="s">
        <v>630</v>
      </c>
      <c r="O7" s="781" t="s">
        <v>631</v>
      </c>
      <c r="P7" s="1315"/>
      <c r="Q7" s="1315"/>
      <c r="R7" s="1315"/>
      <c r="S7" s="782" t="s">
        <v>333</v>
      </c>
    </row>
    <row r="8" spans="1:19" ht="30" customHeight="1">
      <c r="A8" s="783">
        <v>2015</v>
      </c>
      <c r="B8" s="784">
        <v>0.09933333333333334</v>
      </c>
      <c r="C8" s="784">
        <v>0.12283333333333334</v>
      </c>
      <c r="D8" s="784">
        <v>0.02691666666666667</v>
      </c>
      <c r="E8" s="784">
        <v>0.17441666666666666</v>
      </c>
      <c r="F8" s="784">
        <v>0.08949999999999998</v>
      </c>
      <c r="G8" s="784">
        <v>0.08733333333333333</v>
      </c>
      <c r="H8" s="784">
        <v>0.09125000000000001</v>
      </c>
      <c r="I8" s="784">
        <v>0.06783333333333334</v>
      </c>
      <c r="J8" s="784">
        <v>0.05908333333333333</v>
      </c>
      <c r="K8" s="784">
        <v>0.11266666666666668</v>
      </c>
      <c r="L8" s="784">
        <v>0.10066666666666668</v>
      </c>
      <c r="M8" s="784">
        <v>0.08583333333333333</v>
      </c>
      <c r="N8" s="784">
        <v>0.12908333333333333</v>
      </c>
      <c r="O8" s="784">
        <v>0.09091666666666666</v>
      </c>
      <c r="P8" s="784">
        <v>0.06766666666666667</v>
      </c>
      <c r="Q8" s="784">
        <v>0.13658333333333333</v>
      </c>
      <c r="R8" s="784">
        <v>0</v>
      </c>
      <c r="S8" s="785">
        <v>2015</v>
      </c>
    </row>
    <row r="9" spans="1:19" ht="30" customHeight="1">
      <c r="A9" s="783">
        <v>2016</v>
      </c>
      <c r="B9" s="784">
        <v>1.578</v>
      </c>
      <c r="C9" s="784">
        <v>1.842</v>
      </c>
      <c r="D9" s="784">
        <v>0.66</v>
      </c>
      <c r="E9" s="784">
        <v>2.316</v>
      </c>
      <c r="F9" s="784">
        <v>0.915</v>
      </c>
      <c r="G9" s="784">
        <v>0.781</v>
      </c>
      <c r="H9" s="784">
        <v>0.469</v>
      </c>
      <c r="I9" s="784">
        <v>0.774</v>
      </c>
      <c r="J9" s="784">
        <v>1.262</v>
      </c>
      <c r="K9" s="784">
        <v>1.353</v>
      </c>
      <c r="L9" s="784">
        <v>2.125</v>
      </c>
      <c r="M9" s="784">
        <v>0.91</v>
      </c>
      <c r="N9" s="784">
        <v>1.798</v>
      </c>
      <c r="O9" s="784">
        <v>1.236</v>
      </c>
      <c r="P9" s="784">
        <v>0.973</v>
      </c>
      <c r="Q9" s="784">
        <v>1.568</v>
      </c>
      <c r="R9" s="784">
        <v>0</v>
      </c>
      <c r="S9" s="785">
        <v>2016</v>
      </c>
    </row>
    <row r="10" spans="1:19" s="604" customFormat="1" ht="30" customHeight="1">
      <c r="A10" s="786">
        <v>2017</v>
      </c>
      <c r="B10" s="787">
        <v>0.176</v>
      </c>
      <c r="C10" s="787">
        <v>0.181</v>
      </c>
      <c r="D10" s="787">
        <v>0.034</v>
      </c>
      <c r="E10" s="787">
        <v>0.097</v>
      </c>
      <c r="F10" s="787">
        <v>0.13</v>
      </c>
      <c r="G10" s="787">
        <v>0.161</v>
      </c>
      <c r="H10" s="787">
        <v>0.222</v>
      </c>
      <c r="I10" s="787">
        <v>0.093</v>
      </c>
      <c r="J10" s="787">
        <v>0.06</v>
      </c>
      <c r="K10" s="787">
        <v>0.253</v>
      </c>
      <c r="L10" s="787">
        <v>0.081</v>
      </c>
      <c r="M10" s="787">
        <v>0.141</v>
      </c>
      <c r="N10" s="787">
        <v>0.214</v>
      </c>
      <c r="O10" s="787">
        <v>0.126</v>
      </c>
      <c r="P10" s="787">
        <v>0.053</v>
      </c>
      <c r="Q10" s="787">
        <v>0.127</v>
      </c>
      <c r="R10" s="784">
        <v>0</v>
      </c>
      <c r="S10" s="788">
        <v>2017</v>
      </c>
    </row>
    <row r="11" spans="1:19" s="604" customFormat="1" ht="30" customHeight="1">
      <c r="A11" s="786">
        <v>2018</v>
      </c>
      <c r="B11" s="787">
        <v>0.167</v>
      </c>
      <c r="C11" s="787">
        <v>0.10616666666666667</v>
      </c>
      <c r="D11" s="787">
        <v>0.037916666666666675</v>
      </c>
      <c r="E11" s="787">
        <v>0.074</v>
      </c>
      <c r="F11" s="787">
        <v>0.15775000000000003</v>
      </c>
      <c r="G11" s="787">
        <v>0.17375</v>
      </c>
      <c r="H11" s="787">
        <v>0.04108333333333333</v>
      </c>
      <c r="I11" s="787">
        <v>0.13325</v>
      </c>
      <c r="J11" s="787">
        <v>0.13858333333333334</v>
      </c>
      <c r="K11" s="787">
        <v>0.22625000000000003</v>
      </c>
      <c r="L11" s="787">
        <v>0.1625</v>
      </c>
      <c r="M11" s="787">
        <v>0.17733333333333332</v>
      </c>
      <c r="N11" s="787">
        <v>0.12675</v>
      </c>
      <c r="O11" s="787">
        <v>0.0829166666666667</v>
      </c>
      <c r="P11" s="787">
        <v>0.13083333333333333</v>
      </c>
      <c r="Q11" s="787">
        <v>0.07708333333333332</v>
      </c>
      <c r="R11" s="784">
        <v>0</v>
      </c>
      <c r="S11" s="788">
        <v>2018</v>
      </c>
    </row>
    <row r="12" spans="1:19" s="604" customFormat="1" ht="30" customHeight="1">
      <c r="A12" s="789">
        <v>2019</v>
      </c>
      <c r="B12" s="790">
        <f>AVERAGE(B13:B24)</f>
        <v>0.12225000000000001</v>
      </c>
      <c r="C12" s="790">
        <f aca="true" t="shared" si="0" ref="C12:R12">AVERAGE(C13:C24)</f>
        <v>0.104</v>
      </c>
      <c r="D12" s="790">
        <f t="shared" si="0"/>
        <v>0.10516666666666667</v>
      </c>
      <c r="E12" s="790">
        <f t="shared" si="0"/>
        <v>0.042416666666666665</v>
      </c>
      <c r="F12" s="790">
        <f t="shared" si="0"/>
        <v>0.08766666666666667</v>
      </c>
      <c r="G12" s="790">
        <f t="shared" si="0"/>
        <v>0.1425833333333333</v>
      </c>
      <c r="H12" s="790">
        <f t="shared" si="0"/>
        <v>0.09666666666666666</v>
      </c>
      <c r="I12" s="790">
        <f t="shared" si="0"/>
        <v>0.08591666666666666</v>
      </c>
      <c r="J12" s="790">
        <f t="shared" si="0"/>
        <v>0.09608333333333334</v>
      </c>
      <c r="K12" s="790">
        <f t="shared" si="0"/>
        <v>0.14375000000000002</v>
      </c>
      <c r="L12" s="790">
        <f t="shared" si="0"/>
        <v>0.12566666666666665</v>
      </c>
      <c r="M12" s="790">
        <f t="shared" si="0"/>
        <v>0.13558333333333333</v>
      </c>
      <c r="N12" s="790">
        <f t="shared" si="0"/>
        <v>0.09216666666666666</v>
      </c>
      <c r="O12" s="790">
        <f t="shared" si="0"/>
        <v>0.1269166666666667</v>
      </c>
      <c r="P12" s="790">
        <f t="shared" si="0"/>
        <v>0.12091666666666667</v>
      </c>
      <c r="Q12" s="790">
        <f t="shared" si="0"/>
        <v>0.05608333333333334</v>
      </c>
      <c r="R12" s="784">
        <f t="shared" si="0"/>
        <v>0</v>
      </c>
      <c r="S12" s="791">
        <v>2019</v>
      </c>
    </row>
    <row r="13" spans="1:19" ht="27.75" customHeight="1">
      <c r="A13" s="792" t="s">
        <v>632</v>
      </c>
      <c r="B13" s="793">
        <v>0.163</v>
      </c>
      <c r="C13" s="793">
        <v>0.159</v>
      </c>
      <c r="D13" s="793">
        <v>0.107</v>
      </c>
      <c r="E13" s="793">
        <v>0</v>
      </c>
      <c r="F13" s="793">
        <v>0.14</v>
      </c>
      <c r="G13" s="794">
        <v>0.18</v>
      </c>
      <c r="H13" s="794">
        <v>0</v>
      </c>
      <c r="I13" s="794">
        <v>0.021</v>
      </c>
      <c r="J13" s="794">
        <v>0.182</v>
      </c>
      <c r="K13" s="794">
        <v>0.203</v>
      </c>
      <c r="L13" s="794">
        <v>0.205</v>
      </c>
      <c r="M13" s="794">
        <v>0.144</v>
      </c>
      <c r="N13" s="794">
        <v>0.101</v>
      </c>
      <c r="O13" s="794">
        <v>0.056</v>
      </c>
      <c r="P13" s="794">
        <v>0.117</v>
      </c>
      <c r="Q13" s="794">
        <v>0</v>
      </c>
      <c r="R13" s="784">
        <v>0</v>
      </c>
      <c r="S13" s="795" t="s">
        <v>380</v>
      </c>
    </row>
    <row r="14" spans="1:19" ht="27.75" customHeight="1">
      <c r="A14" s="792" t="s">
        <v>633</v>
      </c>
      <c r="B14" s="793">
        <v>0.113</v>
      </c>
      <c r="C14" s="793">
        <v>0.079</v>
      </c>
      <c r="D14" s="793">
        <v>0</v>
      </c>
      <c r="E14" s="793">
        <v>0.015</v>
      </c>
      <c r="F14" s="793">
        <v>0.049</v>
      </c>
      <c r="G14" s="794">
        <v>0.154</v>
      </c>
      <c r="H14" s="794">
        <v>0</v>
      </c>
      <c r="I14" s="794">
        <v>0.059</v>
      </c>
      <c r="J14" s="794">
        <v>0.054</v>
      </c>
      <c r="K14" s="794">
        <v>0.158</v>
      </c>
      <c r="L14" s="794">
        <v>0.123</v>
      </c>
      <c r="M14" s="794">
        <v>0.118</v>
      </c>
      <c r="N14" s="794">
        <v>0.103</v>
      </c>
      <c r="O14" s="794">
        <v>0.013</v>
      </c>
      <c r="P14" s="794">
        <v>0.053</v>
      </c>
      <c r="Q14" s="794">
        <v>0.014</v>
      </c>
      <c r="R14" s="784">
        <v>0</v>
      </c>
      <c r="S14" s="795" t="s">
        <v>381</v>
      </c>
    </row>
    <row r="15" spans="1:19" ht="27.75" customHeight="1">
      <c r="A15" s="792" t="s">
        <v>634</v>
      </c>
      <c r="B15" s="793">
        <v>0.146</v>
      </c>
      <c r="C15" s="793">
        <v>0.16</v>
      </c>
      <c r="D15" s="793">
        <v>0.047</v>
      </c>
      <c r="E15" s="793">
        <v>0.018</v>
      </c>
      <c r="F15" s="793">
        <v>0.145</v>
      </c>
      <c r="G15" s="794">
        <v>0.2</v>
      </c>
      <c r="H15" s="794">
        <v>0</v>
      </c>
      <c r="I15" s="794">
        <v>0.15</v>
      </c>
      <c r="J15" s="794">
        <v>0.165</v>
      </c>
      <c r="K15" s="794">
        <v>0.125</v>
      </c>
      <c r="L15" s="794">
        <v>0.117</v>
      </c>
      <c r="M15" s="794">
        <v>0.308</v>
      </c>
      <c r="N15" s="794">
        <v>0.129</v>
      </c>
      <c r="O15" s="794">
        <v>0.107</v>
      </c>
      <c r="P15" s="794">
        <v>0.089</v>
      </c>
      <c r="Q15" s="794">
        <v>0</v>
      </c>
      <c r="R15" s="784">
        <v>0</v>
      </c>
      <c r="S15" s="795" t="s">
        <v>382</v>
      </c>
    </row>
    <row r="16" spans="1:19" ht="27.75" customHeight="1">
      <c r="A16" s="792" t="s">
        <v>635</v>
      </c>
      <c r="B16" s="793">
        <v>0.165</v>
      </c>
      <c r="C16" s="793">
        <v>0.207</v>
      </c>
      <c r="D16" s="793">
        <v>0.004</v>
      </c>
      <c r="E16" s="793">
        <v>0.025</v>
      </c>
      <c r="F16" s="793">
        <v>0.021</v>
      </c>
      <c r="G16" s="794">
        <v>0.217</v>
      </c>
      <c r="H16" s="794">
        <v>0</v>
      </c>
      <c r="I16" s="794">
        <v>0.109</v>
      </c>
      <c r="J16" s="794">
        <v>0.05</v>
      </c>
      <c r="K16" s="794">
        <v>0.21</v>
      </c>
      <c r="L16" s="794">
        <v>0.19</v>
      </c>
      <c r="M16" s="794">
        <v>0.163</v>
      </c>
      <c r="N16" s="794">
        <v>0.178</v>
      </c>
      <c r="O16" s="794">
        <v>0.386</v>
      </c>
      <c r="P16" s="794">
        <v>0.061</v>
      </c>
      <c r="Q16" s="794">
        <v>0.073</v>
      </c>
      <c r="R16" s="784">
        <v>0</v>
      </c>
      <c r="S16" s="795" t="s">
        <v>383</v>
      </c>
    </row>
    <row r="17" spans="1:19" ht="27.75" customHeight="1">
      <c r="A17" s="792" t="s">
        <v>384</v>
      </c>
      <c r="B17" s="793">
        <v>0.128</v>
      </c>
      <c r="C17" s="793">
        <v>0.039</v>
      </c>
      <c r="D17" s="793">
        <v>0</v>
      </c>
      <c r="E17" s="793">
        <v>0.022</v>
      </c>
      <c r="F17" s="793">
        <v>0.056</v>
      </c>
      <c r="G17" s="794">
        <v>0.156</v>
      </c>
      <c r="H17" s="794">
        <v>1.16</v>
      </c>
      <c r="I17" s="794">
        <v>0.146</v>
      </c>
      <c r="J17" s="794">
        <v>0.121</v>
      </c>
      <c r="K17" s="794">
        <v>0.193</v>
      </c>
      <c r="L17" s="794">
        <v>0.149</v>
      </c>
      <c r="M17" s="794">
        <v>0.165</v>
      </c>
      <c r="N17" s="794">
        <v>0.099</v>
      </c>
      <c r="O17" s="794">
        <v>0.03</v>
      </c>
      <c r="P17" s="794">
        <v>0.074</v>
      </c>
      <c r="Q17" s="794">
        <v>0</v>
      </c>
      <c r="R17" s="784">
        <v>0</v>
      </c>
      <c r="S17" s="795" t="s">
        <v>385</v>
      </c>
    </row>
    <row r="18" spans="1:19" ht="27.75" customHeight="1">
      <c r="A18" s="792" t="s">
        <v>386</v>
      </c>
      <c r="B18" s="793">
        <v>0.103</v>
      </c>
      <c r="C18" s="793">
        <v>0.041</v>
      </c>
      <c r="D18" s="793">
        <v>0.053</v>
      </c>
      <c r="E18" s="793">
        <v>0.107</v>
      </c>
      <c r="F18" s="793">
        <v>0.154</v>
      </c>
      <c r="G18" s="794">
        <v>0.17</v>
      </c>
      <c r="H18" s="794">
        <v>0</v>
      </c>
      <c r="I18" s="794">
        <v>0.145</v>
      </c>
      <c r="J18" s="794">
        <v>0.079</v>
      </c>
      <c r="K18" s="794">
        <v>0.067</v>
      </c>
      <c r="L18" s="794">
        <v>0.105</v>
      </c>
      <c r="M18" s="794">
        <v>0.144</v>
      </c>
      <c r="N18" s="794">
        <v>0.075</v>
      </c>
      <c r="O18" s="794">
        <v>0.195</v>
      </c>
      <c r="P18" s="794">
        <v>0.124</v>
      </c>
      <c r="Q18" s="794">
        <v>0.126</v>
      </c>
      <c r="R18" s="784">
        <v>0</v>
      </c>
      <c r="S18" s="795" t="s">
        <v>387</v>
      </c>
    </row>
    <row r="19" spans="1:19" ht="27.75" customHeight="1">
      <c r="A19" s="792" t="s">
        <v>388</v>
      </c>
      <c r="B19" s="793">
        <v>0.09</v>
      </c>
      <c r="C19" s="793">
        <v>0.056</v>
      </c>
      <c r="D19" s="793">
        <v>0.083</v>
      </c>
      <c r="E19" s="793">
        <v>0</v>
      </c>
      <c r="F19" s="793">
        <v>0.266</v>
      </c>
      <c r="G19" s="794">
        <v>0.031</v>
      </c>
      <c r="H19" s="794">
        <v>0</v>
      </c>
      <c r="I19" s="794">
        <v>0.011</v>
      </c>
      <c r="J19" s="794">
        <v>0.045</v>
      </c>
      <c r="K19" s="794">
        <v>0.124</v>
      </c>
      <c r="L19" s="794">
        <v>0.151</v>
      </c>
      <c r="M19" s="794">
        <v>0.096</v>
      </c>
      <c r="N19" s="794">
        <v>-0.034</v>
      </c>
      <c r="O19" s="794">
        <v>0.118</v>
      </c>
      <c r="P19" s="794">
        <v>0.124</v>
      </c>
      <c r="Q19" s="794">
        <v>0</v>
      </c>
      <c r="R19" s="784">
        <v>0</v>
      </c>
      <c r="S19" s="795" t="s">
        <v>389</v>
      </c>
    </row>
    <row r="20" spans="1:19" ht="27.75" customHeight="1">
      <c r="A20" s="792" t="s">
        <v>390</v>
      </c>
      <c r="B20" s="793">
        <v>0.065</v>
      </c>
      <c r="C20" s="793">
        <v>-0.042</v>
      </c>
      <c r="D20" s="793">
        <v>0.454</v>
      </c>
      <c r="E20" s="793">
        <v>0.033</v>
      </c>
      <c r="F20" s="793">
        <v>0.098</v>
      </c>
      <c r="G20" s="794">
        <v>0.047</v>
      </c>
      <c r="H20" s="794">
        <v>0</v>
      </c>
      <c r="I20" s="794">
        <v>0.082</v>
      </c>
      <c r="J20" s="794">
        <v>0.077</v>
      </c>
      <c r="K20" s="794">
        <v>0.051</v>
      </c>
      <c r="L20" s="794">
        <v>0.13</v>
      </c>
      <c r="M20" s="794">
        <v>0.047</v>
      </c>
      <c r="N20" s="794">
        <v>-0.048</v>
      </c>
      <c r="O20" s="794">
        <v>0.129</v>
      </c>
      <c r="P20" s="794">
        <v>0.192</v>
      </c>
      <c r="Q20" s="794">
        <v>0</v>
      </c>
      <c r="R20" s="784">
        <v>0</v>
      </c>
      <c r="S20" s="795" t="s">
        <v>391</v>
      </c>
    </row>
    <row r="21" spans="1:19" ht="27.75" customHeight="1">
      <c r="A21" s="792" t="s">
        <v>392</v>
      </c>
      <c r="B21" s="793">
        <v>0.025</v>
      </c>
      <c r="C21" s="793">
        <v>-0.108</v>
      </c>
      <c r="D21" s="793">
        <v>0</v>
      </c>
      <c r="E21" s="793">
        <v>0.097</v>
      </c>
      <c r="F21" s="793">
        <v>0.002</v>
      </c>
      <c r="G21" s="794">
        <v>0.002</v>
      </c>
      <c r="H21" s="794">
        <v>0</v>
      </c>
      <c r="I21" s="794">
        <v>-0.044</v>
      </c>
      <c r="J21" s="794">
        <v>0.022</v>
      </c>
      <c r="K21" s="794">
        <v>0.115</v>
      </c>
      <c r="L21" s="794">
        <v>-0.056</v>
      </c>
      <c r="M21" s="794">
        <v>0.016</v>
      </c>
      <c r="N21" s="794">
        <v>-0.02</v>
      </c>
      <c r="O21" s="794">
        <v>0.202</v>
      </c>
      <c r="P21" s="794">
        <v>0.014</v>
      </c>
      <c r="Q21" s="794">
        <v>0.157</v>
      </c>
      <c r="R21" s="784">
        <v>0</v>
      </c>
      <c r="S21" s="795" t="s">
        <v>393</v>
      </c>
    </row>
    <row r="22" spans="1:19" ht="27.75" customHeight="1">
      <c r="A22" s="792" t="s">
        <v>394</v>
      </c>
      <c r="B22" s="793">
        <v>0.149</v>
      </c>
      <c r="C22" s="793">
        <v>0.172</v>
      </c>
      <c r="D22" s="793">
        <v>0.127</v>
      </c>
      <c r="E22" s="793">
        <v>0.028</v>
      </c>
      <c r="F22" s="793">
        <v>-0.035</v>
      </c>
      <c r="G22" s="794">
        <v>0.148</v>
      </c>
      <c r="H22" s="794">
        <v>0</v>
      </c>
      <c r="I22" s="794">
        <v>0.133</v>
      </c>
      <c r="J22" s="794">
        <v>0.171</v>
      </c>
      <c r="K22" s="794">
        <v>0.198</v>
      </c>
      <c r="L22" s="794">
        <v>0.131</v>
      </c>
      <c r="M22" s="794">
        <v>0.063</v>
      </c>
      <c r="N22" s="794">
        <v>0.086</v>
      </c>
      <c r="O22" s="794">
        <v>0.221</v>
      </c>
      <c r="P22" s="794">
        <v>0.321</v>
      </c>
      <c r="Q22" s="794">
        <v>0.025</v>
      </c>
      <c r="R22" s="784">
        <v>0</v>
      </c>
      <c r="S22" s="795" t="s">
        <v>395</v>
      </c>
    </row>
    <row r="23" spans="1:19" ht="27.75" customHeight="1">
      <c r="A23" s="792" t="s">
        <v>396</v>
      </c>
      <c r="B23" s="793">
        <v>0.157</v>
      </c>
      <c r="C23" s="793">
        <v>0.281</v>
      </c>
      <c r="D23" s="793">
        <v>0.257</v>
      </c>
      <c r="E23" s="793">
        <v>0.184</v>
      </c>
      <c r="F23" s="793">
        <v>0.055</v>
      </c>
      <c r="G23" s="794">
        <v>0.193</v>
      </c>
      <c r="H23" s="794">
        <v>0</v>
      </c>
      <c r="I23" s="794">
        <v>0.169</v>
      </c>
      <c r="J23" s="794">
        <v>0.045</v>
      </c>
      <c r="K23" s="794">
        <v>0.096</v>
      </c>
      <c r="L23" s="794">
        <v>0.117</v>
      </c>
      <c r="M23" s="794">
        <v>0.151</v>
      </c>
      <c r="N23" s="794">
        <v>0.193</v>
      </c>
      <c r="O23" s="794">
        <v>0.128</v>
      </c>
      <c r="P23" s="794">
        <v>0.197</v>
      </c>
      <c r="Q23" s="794">
        <v>0.278</v>
      </c>
      <c r="R23" s="784">
        <v>0</v>
      </c>
      <c r="S23" s="795" t="s">
        <v>397</v>
      </c>
    </row>
    <row r="24" spans="1:19" ht="27.75" customHeight="1" thickBot="1">
      <c r="A24" s="796" t="s">
        <v>398</v>
      </c>
      <c r="B24" s="797">
        <v>0.163</v>
      </c>
      <c r="C24" s="797">
        <v>0.204</v>
      </c>
      <c r="D24" s="797">
        <v>0.13</v>
      </c>
      <c r="E24" s="797">
        <v>-0.02</v>
      </c>
      <c r="F24" s="797">
        <v>0.101</v>
      </c>
      <c r="G24" s="798">
        <v>0.213</v>
      </c>
      <c r="H24" s="798">
        <v>0</v>
      </c>
      <c r="I24" s="798">
        <v>0.05</v>
      </c>
      <c r="J24" s="798">
        <v>0.142</v>
      </c>
      <c r="K24" s="798">
        <v>0.185</v>
      </c>
      <c r="L24" s="798">
        <v>0.146</v>
      </c>
      <c r="M24" s="798">
        <v>0.212</v>
      </c>
      <c r="N24" s="798">
        <v>0.244</v>
      </c>
      <c r="O24" s="798">
        <v>-0.062</v>
      </c>
      <c r="P24" s="798">
        <v>0.085</v>
      </c>
      <c r="Q24" s="798">
        <v>0</v>
      </c>
      <c r="R24" s="799">
        <v>0</v>
      </c>
      <c r="S24" s="800" t="s">
        <v>399</v>
      </c>
    </row>
    <row r="25" ht="15">
      <c r="A25" s="551" t="s">
        <v>637</v>
      </c>
    </row>
    <row r="26" ht="15">
      <c r="A26" s="621" t="s">
        <v>636</v>
      </c>
    </row>
  </sheetData>
  <sheetProtection/>
  <mergeCells count="22">
    <mergeCell ref="I6:I7"/>
    <mergeCell ref="D6:D7"/>
    <mergeCell ref="J6:J7"/>
    <mergeCell ref="L6:L7"/>
    <mergeCell ref="M6:M7"/>
    <mergeCell ref="G6:G7"/>
    <mergeCell ref="A5:A6"/>
    <mergeCell ref="L5:R5"/>
    <mergeCell ref="H6:H7"/>
    <mergeCell ref="N6:O6"/>
    <mergeCell ref="Q6:Q7"/>
    <mergeCell ref="F6:F7"/>
    <mergeCell ref="A2:I2"/>
    <mergeCell ref="J2:S2"/>
    <mergeCell ref="B5:B7"/>
    <mergeCell ref="C5:K5"/>
    <mergeCell ref="C6:C7"/>
    <mergeCell ref="E6:E7"/>
    <mergeCell ref="P6:P7"/>
    <mergeCell ref="K6:K7"/>
    <mergeCell ref="S5:S6"/>
    <mergeCell ref="R6:R7"/>
  </mergeCells>
  <printOptions/>
  <pageMargins left="0.984251968503937" right="0.984251968503937" top="0.5905511811023623" bottom="0.5905511811023623" header="0" footer="0"/>
  <pageSetup horizontalDpi="600" verticalDpi="6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V26"/>
  <sheetViews>
    <sheetView tabSelected="1" view="pageBreakPreview" zoomScale="82" zoomScaleNormal="85" zoomScaleSheetLayoutView="82" workbookViewId="0" topLeftCell="A1">
      <selection activeCell="J28" sqref="J28"/>
    </sheetView>
  </sheetViews>
  <sheetFormatPr defaultColWidth="7.99609375" defaultRowHeight="13.5"/>
  <cols>
    <col min="1" max="1" width="10.3359375" style="121" customWidth="1"/>
    <col min="2" max="5" width="9.77734375" style="121" customWidth="1"/>
    <col min="6" max="12" width="9.77734375" style="123" customWidth="1"/>
    <col min="13" max="13" width="9.77734375" style="126" customWidth="1"/>
    <col min="14" max="14" width="10.88671875" style="121" customWidth="1"/>
    <col min="15" max="15" width="10.3359375" style="121" customWidth="1"/>
    <col min="16" max="17" width="9.77734375" style="126" customWidth="1"/>
    <col min="18" max="18" width="9.77734375" style="123" customWidth="1"/>
    <col min="19" max="20" width="9.77734375" style="121" customWidth="1"/>
    <col min="21" max="27" width="9.77734375" style="123" customWidth="1"/>
    <col min="28" max="28" width="10.88671875" style="121" customWidth="1"/>
    <col min="29" max="29" width="10.3359375" style="123" customWidth="1"/>
    <col min="30" max="31" width="9.5546875" style="121" customWidth="1"/>
    <col min="32" max="35" width="9.5546875" style="123" customWidth="1"/>
    <col min="36" max="37" width="6.99609375" style="123" customWidth="1"/>
    <col min="38" max="39" width="8.3359375" style="123" customWidth="1"/>
    <col min="40" max="40" width="7.21484375" style="123" customWidth="1"/>
    <col min="41" max="41" width="7.77734375" style="123" customWidth="1"/>
    <col min="42" max="42" width="5.99609375" style="123" customWidth="1"/>
    <col min="43" max="43" width="8.3359375" style="123" customWidth="1"/>
    <col min="44" max="44" width="9.77734375" style="121" customWidth="1"/>
    <col min="45" max="45" width="0.671875" style="123" customWidth="1"/>
    <col min="46" max="16384" width="7.99609375" style="123" customWidth="1"/>
  </cols>
  <sheetData>
    <row r="1" spans="1:44" s="108" customFormat="1" ht="12">
      <c r="A1" s="1" t="s">
        <v>266</v>
      </c>
      <c r="B1" s="107"/>
      <c r="C1" s="107"/>
      <c r="D1" s="107"/>
      <c r="E1" s="107"/>
      <c r="M1" s="109"/>
      <c r="N1" s="110" t="s">
        <v>81</v>
      </c>
      <c r="O1" s="1" t="s">
        <v>269</v>
      </c>
      <c r="P1" s="109"/>
      <c r="Q1" s="109"/>
      <c r="S1" s="107"/>
      <c r="T1" s="107"/>
      <c r="AB1" s="110" t="s">
        <v>0</v>
      </c>
      <c r="AC1" s="1" t="s">
        <v>269</v>
      </c>
      <c r="AD1" s="107"/>
      <c r="AE1" s="107"/>
      <c r="AR1" s="110" t="s">
        <v>0</v>
      </c>
    </row>
    <row r="2" spans="1:44" s="108" customFormat="1" ht="12">
      <c r="A2" s="107"/>
      <c r="B2" s="107"/>
      <c r="C2" s="107"/>
      <c r="D2" s="107"/>
      <c r="E2" s="107"/>
      <c r="M2" s="109"/>
      <c r="N2" s="110"/>
      <c r="O2" s="107"/>
      <c r="P2" s="109"/>
      <c r="Q2" s="109"/>
      <c r="S2" s="107"/>
      <c r="T2" s="107"/>
      <c r="AB2" s="110"/>
      <c r="AD2" s="107"/>
      <c r="AE2" s="107"/>
      <c r="AR2" s="110"/>
    </row>
    <row r="3" spans="1:44" s="197" customFormat="1" ht="23.25">
      <c r="A3" s="1337" t="s">
        <v>638</v>
      </c>
      <c r="B3" s="1337"/>
      <c r="C3" s="1337"/>
      <c r="D3" s="1337"/>
      <c r="E3" s="1337"/>
      <c r="F3" s="1337"/>
      <c r="G3" s="1337"/>
      <c r="H3" s="1339" t="s">
        <v>639</v>
      </c>
      <c r="I3" s="1339"/>
      <c r="J3" s="1339"/>
      <c r="K3" s="1339"/>
      <c r="L3" s="1339"/>
      <c r="M3" s="1339"/>
      <c r="N3" s="1339"/>
      <c r="O3" s="1337" t="s">
        <v>640</v>
      </c>
      <c r="P3" s="1338"/>
      <c r="Q3" s="1338"/>
      <c r="R3" s="1338"/>
      <c r="S3" s="1338"/>
      <c r="T3" s="1338"/>
      <c r="U3" s="1338"/>
      <c r="V3" s="1339" t="s">
        <v>641</v>
      </c>
      <c r="W3" s="1339"/>
      <c r="X3" s="1339"/>
      <c r="Y3" s="1339"/>
      <c r="Z3" s="1339"/>
      <c r="AA3" s="1339"/>
      <c r="AB3" s="1339"/>
      <c r="AC3" s="1337" t="s">
        <v>642</v>
      </c>
      <c r="AD3" s="1338"/>
      <c r="AE3" s="1338"/>
      <c r="AF3" s="1338"/>
      <c r="AG3" s="1338"/>
      <c r="AH3" s="1338"/>
      <c r="AI3" s="1338"/>
      <c r="AJ3" s="1339" t="s">
        <v>643</v>
      </c>
      <c r="AK3" s="1338"/>
      <c r="AL3" s="1338"/>
      <c r="AM3" s="1338"/>
      <c r="AN3" s="1338"/>
      <c r="AO3" s="1338"/>
      <c r="AP3" s="1338"/>
      <c r="AQ3" s="1338"/>
      <c r="AR3" s="1338"/>
    </row>
    <row r="4" spans="1:44" s="116" customFormat="1" ht="1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2"/>
      <c r="L4" s="112"/>
      <c r="M4" s="112"/>
      <c r="N4" s="112"/>
      <c r="O4" s="111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  <c r="AD4" s="114"/>
      <c r="AE4" s="114"/>
      <c r="AF4" s="115"/>
      <c r="AG4" s="115"/>
      <c r="AH4" s="115"/>
      <c r="AI4" s="115"/>
      <c r="AJ4" s="115"/>
      <c r="AK4" s="112"/>
      <c r="AL4" s="112"/>
      <c r="AM4" s="112"/>
      <c r="AN4" s="112"/>
      <c r="AO4" s="112"/>
      <c r="AP4" s="112"/>
      <c r="AQ4" s="112"/>
      <c r="AR4" s="112"/>
    </row>
    <row r="5" spans="1:44" s="198" customFormat="1" ht="15.75" thickBot="1">
      <c r="A5" s="198" t="s">
        <v>136</v>
      </c>
      <c r="M5" s="196"/>
      <c r="N5" s="413" t="s">
        <v>137</v>
      </c>
      <c r="O5" s="198" t="s">
        <v>136</v>
      </c>
      <c r="P5" s="196"/>
      <c r="Q5" s="196"/>
      <c r="AB5" s="413" t="s">
        <v>137</v>
      </c>
      <c r="AC5" s="198" t="s">
        <v>136</v>
      </c>
      <c r="AR5" s="413" t="s">
        <v>137</v>
      </c>
    </row>
    <row r="6" spans="1:44" s="198" customFormat="1" ht="21" customHeight="1">
      <c r="A6" s="1329" t="s">
        <v>644</v>
      </c>
      <c r="B6" s="1343" t="s">
        <v>645</v>
      </c>
      <c r="C6" s="1329"/>
      <c r="D6" s="416" t="s">
        <v>138</v>
      </c>
      <c r="E6" s="417"/>
      <c r="F6" s="416"/>
      <c r="G6" s="418"/>
      <c r="H6" s="418" t="s">
        <v>139</v>
      </c>
      <c r="I6" s="418"/>
      <c r="J6" s="418"/>
      <c r="K6" s="418"/>
      <c r="L6" s="418"/>
      <c r="M6" s="417"/>
      <c r="N6" s="1332" t="s">
        <v>65</v>
      </c>
      <c r="O6" s="1329" t="s">
        <v>644</v>
      </c>
      <c r="P6" s="418" t="s">
        <v>139</v>
      </c>
      <c r="Q6" s="418"/>
      <c r="R6" s="418"/>
      <c r="S6" s="418"/>
      <c r="T6" s="418"/>
      <c r="U6" s="418"/>
      <c r="V6" s="418" t="s">
        <v>139</v>
      </c>
      <c r="W6" s="418"/>
      <c r="X6" s="418"/>
      <c r="Y6" s="418"/>
      <c r="Z6" s="418"/>
      <c r="AA6" s="418"/>
      <c r="AB6" s="1332" t="s">
        <v>65</v>
      </c>
      <c r="AC6" s="1329" t="s">
        <v>644</v>
      </c>
      <c r="AD6" s="414" t="s">
        <v>140</v>
      </c>
      <c r="AE6" s="415"/>
      <c r="AF6" s="414"/>
      <c r="AG6" s="419"/>
      <c r="AH6" s="419"/>
      <c r="AI6" s="419"/>
      <c r="AJ6" s="419"/>
      <c r="AK6" s="419" t="s">
        <v>140</v>
      </c>
      <c r="AL6" s="419"/>
      <c r="AM6" s="419"/>
      <c r="AN6" s="419"/>
      <c r="AO6" s="419"/>
      <c r="AP6" s="419"/>
      <c r="AQ6" s="415"/>
      <c r="AR6" s="1351" t="s">
        <v>65</v>
      </c>
    </row>
    <row r="7" spans="1:44" s="198" customFormat="1" ht="23.25" customHeight="1">
      <c r="A7" s="1330"/>
      <c r="B7" s="1344"/>
      <c r="C7" s="1345"/>
      <c r="D7" s="199" t="s">
        <v>646</v>
      </c>
      <c r="E7" s="203"/>
      <c r="F7" s="199"/>
      <c r="G7" s="199"/>
      <c r="H7" s="199" t="s">
        <v>646</v>
      </c>
      <c r="I7" s="204"/>
      <c r="J7" s="199"/>
      <c r="K7" s="199"/>
      <c r="L7" s="200"/>
      <c r="M7" s="199"/>
      <c r="N7" s="1333"/>
      <c r="O7" s="1330"/>
      <c r="P7" s="199" t="s">
        <v>142</v>
      </c>
      <c r="Q7" s="199"/>
      <c r="R7" s="199"/>
      <c r="S7" s="204"/>
      <c r="T7" s="802"/>
      <c r="U7" s="803"/>
      <c r="V7" s="1325" t="s">
        <v>346</v>
      </c>
      <c r="W7" s="1325"/>
      <c r="X7" s="1325"/>
      <c r="Y7" s="1325"/>
      <c r="Z7" s="1325"/>
      <c r="AA7" s="1326"/>
      <c r="AB7" s="1333"/>
      <c r="AC7" s="1330"/>
      <c r="AD7" s="205" t="s">
        <v>647</v>
      </c>
      <c r="AE7" s="199"/>
      <c r="AF7" s="199"/>
      <c r="AG7" s="199"/>
      <c r="AH7" s="199"/>
      <c r="AI7" s="199"/>
      <c r="AJ7" s="199"/>
      <c r="AK7" s="199" t="s">
        <v>648</v>
      </c>
      <c r="AL7" s="199"/>
      <c r="AM7" s="199"/>
      <c r="AN7" s="199"/>
      <c r="AO7" s="199"/>
      <c r="AP7" s="199"/>
      <c r="AQ7" s="204"/>
      <c r="AR7" s="1333"/>
    </row>
    <row r="8" spans="1:44" s="198" customFormat="1" ht="25.5" customHeight="1">
      <c r="A8" s="1330"/>
      <c r="B8" s="1346" t="s">
        <v>82</v>
      </c>
      <c r="C8" s="1347"/>
      <c r="D8" s="200" t="s">
        <v>143</v>
      </c>
      <c r="E8" s="207"/>
      <c r="F8" s="1323" t="s">
        <v>146</v>
      </c>
      <c r="G8" s="1324"/>
      <c r="H8" s="208" t="s">
        <v>147</v>
      </c>
      <c r="I8" s="201"/>
      <c r="J8" s="209" t="s">
        <v>148</v>
      </c>
      <c r="K8" s="201"/>
      <c r="L8" s="209" t="s">
        <v>149</v>
      </c>
      <c r="M8" s="207"/>
      <c r="N8" s="1333"/>
      <c r="O8" s="1330"/>
      <c r="P8" s="210" t="s">
        <v>150</v>
      </c>
      <c r="Q8" s="211"/>
      <c r="R8" s="1335" t="s">
        <v>151</v>
      </c>
      <c r="S8" s="1336"/>
      <c r="T8" s="1348" t="s">
        <v>143</v>
      </c>
      <c r="U8" s="1349"/>
      <c r="V8" s="1321" t="s">
        <v>345</v>
      </c>
      <c r="W8" s="1322"/>
      <c r="X8" s="1323" t="s">
        <v>144</v>
      </c>
      <c r="Y8" s="1324"/>
      <c r="Z8" s="1323" t="s">
        <v>145</v>
      </c>
      <c r="AA8" s="1324"/>
      <c r="AB8" s="1333"/>
      <c r="AC8" s="1330"/>
      <c r="AD8" s="202" t="s">
        <v>141</v>
      </c>
      <c r="AE8" s="201"/>
      <c r="AF8" s="200" t="s">
        <v>130</v>
      </c>
      <c r="AG8" s="201"/>
      <c r="AH8" s="1323" t="s">
        <v>131</v>
      </c>
      <c r="AI8" s="1324"/>
      <c r="AJ8" s="209" t="s">
        <v>132</v>
      </c>
      <c r="AK8" s="201"/>
      <c r="AL8" s="200" t="s">
        <v>133</v>
      </c>
      <c r="AM8" s="201"/>
      <c r="AN8" s="200" t="s">
        <v>134</v>
      </c>
      <c r="AO8" s="201"/>
      <c r="AP8" s="200" t="s">
        <v>135</v>
      </c>
      <c r="AQ8" s="201"/>
      <c r="AR8" s="1333"/>
    </row>
    <row r="9" spans="1:44" s="198" customFormat="1" ht="31.5" customHeight="1">
      <c r="A9" s="1330"/>
      <c r="B9" s="1327"/>
      <c r="C9" s="1328"/>
      <c r="D9" s="199" t="s">
        <v>315</v>
      </c>
      <c r="E9" s="204"/>
      <c r="F9" s="1327" t="s">
        <v>316</v>
      </c>
      <c r="G9" s="1328"/>
      <c r="H9" s="213" t="s">
        <v>317</v>
      </c>
      <c r="I9" s="204"/>
      <c r="J9" s="205" t="s">
        <v>318</v>
      </c>
      <c r="K9" s="204"/>
      <c r="L9" s="205" t="s">
        <v>319</v>
      </c>
      <c r="M9" s="204"/>
      <c r="N9" s="1333"/>
      <c r="O9" s="1330"/>
      <c r="P9" s="801" t="s">
        <v>72</v>
      </c>
      <c r="Q9" s="214"/>
      <c r="R9" s="215" t="s">
        <v>320</v>
      </c>
      <c r="S9" s="214"/>
      <c r="T9" s="1341" t="s">
        <v>321</v>
      </c>
      <c r="U9" s="1342"/>
      <c r="V9" s="1340" t="s">
        <v>322</v>
      </c>
      <c r="W9" s="1350"/>
      <c r="X9" s="1340" t="s">
        <v>323</v>
      </c>
      <c r="Y9" s="1328"/>
      <c r="Z9" s="1340" t="s">
        <v>324</v>
      </c>
      <c r="AA9" s="1328"/>
      <c r="AB9" s="1333"/>
      <c r="AC9" s="1330"/>
      <c r="AD9" s="205" t="s">
        <v>325</v>
      </c>
      <c r="AE9" s="204"/>
      <c r="AF9" s="199" t="s">
        <v>649</v>
      </c>
      <c r="AG9" s="204"/>
      <c r="AH9" s="1327" t="s">
        <v>650</v>
      </c>
      <c r="AI9" s="1328"/>
      <c r="AJ9" s="205" t="s">
        <v>651</v>
      </c>
      <c r="AK9" s="204"/>
      <c r="AL9" s="199" t="s">
        <v>652</v>
      </c>
      <c r="AM9" s="204"/>
      <c r="AN9" s="199" t="s">
        <v>653</v>
      </c>
      <c r="AO9" s="204"/>
      <c r="AP9" s="199" t="s">
        <v>303</v>
      </c>
      <c r="AQ9" s="204"/>
      <c r="AR9" s="1333"/>
    </row>
    <row r="10" spans="1:44" s="198" customFormat="1" ht="15" customHeight="1">
      <c r="A10" s="1330"/>
      <c r="B10" s="216" t="s">
        <v>326</v>
      </c>
      <c r="C10" s="201" t="s">
        <v>327</v>
      </c>
      <c r="D10" s="208" t="s">
        <v>326</v>
      </c>
      <c r="E10" s="201" t="s">
        <v>327</v>
      </c>
      <c r="F10" s="208" t="s">
        <v>326</v>
      </c>
      <c r="G10" s="206" t="s">
        <v>327</v>
      </c>
      <c r="H10" s="208" t="s">
        <v>326</v>
      </c>
      <c r="I10" s="201" t="s">
        <v>327</v>
      </c>
      <c r="J10" s="208" t="s">
        <v>326</v>
      </c>
      <c r="K10" s="201" t="s">
        <v>327</v>
      </c>
      <c r="L10" s="208" t="s">
        <v>326</v>
      </c>
      <c r="M10" s="201" t="s">
        <v>327</v>
      </c>
      <c r="N10" s="1333"/>
      <c r="O10" s="1330"/>
      <c r="P10" s="208" t="s">
        <v>326</v>
      </c>
      <c r="Q10" s="201" t="s">
        <v>327</v>
      </c>
      <c r="R10" s="208" t="s">
        <v>326</v>
      </c>
      <c r="S10" s="201" t="s">
        <v>327</v>
      </c>
      <c r="T10" s="208" t="s">
        <v>326</v>
      </c>
      <c r="U10" s="206" t="s">
        <v>327</v>
      </c>
      <c r="V10" s="208" t="s">
        <v>326</v>
      </c>
      <c r="W10" s="201" t="s">
        <v>327</v>
      </c>
      <c r="X10" s="208" t="s">
        <v>326</v>
      </c>
      <c r="Y10" s="201" t="s">
        <v>327</v>
      </c>
      <c r="Z10" s="208" t="s">
        <v>326</v>
      </c>
      <c r="AA10" s="201" t="s">
        <v>327</v>
      </c>
      <c r="AB10" s="1333"/>
      <c r="AC10" s="1330"/>
      <c r="AD10" s="208" t="s">
        <v>326</v>
      </c>
      <c r="AE10" s="201" t="s">
        <v>327</v>
      </c>
      <c r="AF10" s="208" t="s">
        <v>326</v>
      </c>
      <c r="AG10" s="201" t="s">
        <v>327</v>
      </c>
      <c r="AH10" s="208" t="s">
        <v>326</v>
      </c>
      <c r="AI10" s="217" t="s">
        <v>327</v>
      </c>
      <c r="AJ10" s="208" t="s">
        <v>326</v>
      </c>
      <c r="AK10" s="201" t="s">
        <v>327</v>
      </c>
      <c r="AL10" s="208" t="s">
        <v>326</v>
      </c>
      <c r="AM10" s="201" t="s">
        <v>327</v>
      </c>
      <c r="AN10" s="208" t="s">
        <v>326</v>
      </c>
      <c r="AO10" s="201" t="s">
        <v>327</v>
      </c>
      <c r="AP10" s="208" t="s">
        <v>326</v>
      </c>
      <c r="AQ10" s="201" t="s">
        <v>327</v>
      </c>
      <c r="AR10" s="1333"/>
    </row>
    <row r="11" spans="1:44" s="198" customFormat="1" ht="15" customHeight="1">
      <c r="A11" s="1331"/>
      <c r="B11" s="213" t="s">
        <v>15</v>
      </c>
      <c r="C11" s="204" t="s">
        <v>328</v>
      </c>
      <c r="D11" s="213" t="s">
        <v>15</v>
      </c>
      <c r="E11" s="204" t="s">
        <v>328</v>
      </c>
      <c r="F11" s="213" t="s">
        <v>15</v>
      </c>
      <c r="G11" s="212" t="s">
        <v>328</v>
      </c>
      <c r="H11" s="213" t="s">
        <v>15</v>
      </c>
      <c r="I11" s="204" t="s">
        <v>328</v>
      </c>
      <c r="J11" s="213" t="s">
        <v>15</v>
      </c>
      <c r="K11" s="204" t="s">
        <v>328</v>
      </c>
      <c r="L11" s="213" t="s">
        <v>15</v>
      </c>
      <c r="M11" s="204" t="s">
        <v>328</v>
      </c>
      <c r="N11" s="1334"/>
      <c r="O11" s="1331"/>
      <c r="P11" s="213" t="s">
        <v>15</v>
      </c>
      <c r="Q11" s="204" t="s">
        <v>328</v>
      </c>
      <c r="R11" s="213" t="s">
        <v>15</v>
      </c>
      <c r="S11" s="204" t="s">
        <v>328</v>
      </c>
      <c r="T11" s="213" t="s">
        <v>15</v>
      </c>
      <c r="U11" s="212" t="s">
        <v>328</v>
      </c>
      <c r="V11" s="213" t="s">
        <v>15</v>
      </c>
      <c r="W11" s="204" t="s">
        <v>328</v>
      </c>
      <c r="X11" s="213" t="s">
        <v>15</v>
      </c>
      <c r="Y11" s="204" t="s">
        <v>328</v>
      </c>
      <c r="Z11" s="213" t="s">
        <v>15</v>
      </c>
      <c r="AA11" s="204" t="s">
        <v>328</v>
      </c>
      <c r="AB11" s="1334"/>
      <c r="AC11" s="1331"/>
      <c r="AD11" s="213" t="s">
        <v>15</v>
      </c>
      <c r="AE11" s="204" t="s">
        <v>328</v>
      </c>
      <c r="AF11" s="213" t="s">
        <v>15</v>
      </c>
      <c r="AG11" s="204" t="s">
        <v>328</v>
      </c>
      <c r="AH11" s="213" t="s">
        <v>15</v>
      </c>
      <c r="AI11" s="218" t="s">
        <v>328</v>
      </c>
      <c r="AJ11" s="213" t="s">
        <v>15</v>
      </c>
      <c r="AK11" s="204" t="s">
        <v>328</v>
      </c>
      <c r="AL11" s="213" t="s">
        <v>15</v>
      </c>
      <c r="AM11" s="204" t="s">
        <v>328</v>
      </c>
      <c r="AN11" s="213" t="s">
        <v>15</v>
      </c>
      <c r="AO11" s="204" t="s">
        <v>328</v>
      </c>
      <c r="AP11" s="213" t="s">
        <v>15</v>
      </c>
      <c r="AQ11" s="204" t="s">
        <v>328</v>
      </c>
      <c r="AR11" s="1334"/>
    </row>
    <row r="12" spans="1:44" s="390" customFormat="1" ht="24" customHeight="1">
      <c r="A12" s="386">
        <v>2015</v>
      </c>
      <c r="B12" s="546">
        <v>8698</v>
      </c>
      <c r="C12" s="546">
        <v>12388</v>
      </c>
      <c r="D12" s="387">
        <v>3248</v>
      </c>
      <c r="E12" s="387">
        <v>1385</v>
      </c>
      <c r="F12" s="387">
        <v>2223</v>
      </c>
      <c r="G12" s="387">
        <v>508</v>
      </c>
      <c r="H12" s="387">
        <v>261</v>
      </c>
      <c r="I12" s="387">
        <v>39</v>
      </c>
      <c r="J12" s="387">
        <v>239</v>
      </c>
      <c r="K12" s="387">
        <v>334</v>
      </c>
      <c r="L12" s="387">
        <v>523</v>
      </c>
      <c r="M12" s="387">
        <v>503</v>
      </c>
      <c r="N12" s="388">
        <v>2015</v>
      </c>
      <c r="O12" s="386">
        <v>2015</v>
      </c>
      <c r="P12" s="389">
        <v>0</v>
      </c>
      <c r="Q12" s="389">
        <v>0</v>
      </c>
      <c r="R12" s="387">
        <v>2</v>
      </c>
      <c r="S12" s="387">
        <v>1</v>
      </c>
      <c r="T12" s="390">
        <v>5450</v>
      </c>
      <c r="U12" s="390">
        <v>11003</v>
      </c>
      <c r="V12" s="387">
        <v>3683</v>
      </c>
      <c r="W12" s="387">
        <v>5321</v>
      </c>
      <c r="X12" s="387">
        <v>1737</v>
      </c>
      <c r="Y12" s="387">
        <v>5642</v>
      </c>
      <c r="Z12" s="389">
        <v>30</v>
      </c>
      <c r="AA12" s="389">
        <v>40</v>
      </c>
      <c r="AB12" s="388">
        <v>2015</v>
      </c>
      <c r="AC12" s="386">
        <v>2015</v>
      </c>
      <c r="AD12" s="546">
        <v>8698</v>
      </c>
      <c r="AE12" s="546">
        <v>12388</v>
      </c>
      <c r="AF12" s="546">
        <v>1518</v>
      </c>
      <c r="AG12" s="546">
        <v>1292</v>
      </c>
      <c r="AH12" s="546">
        <v>2387</v>
      </c>
      <c r="AI12" s="546">
        <v>3307</v>
      </c>
      <c r="AJ12" s="546">
        <v>2958</v>
      </c>
      <c r="AK12" s="546">
        <v>832</v>
      </c>
      <c r="AL12" s="546">
        <v>1276</v>
      </c>
      <c r="AM12" s="546">
        <v>5857</v>
      </c>
      <c r="AN12" s="546">
        <v>27</v>
      </c>
      <c r="AO12" s="546">
        <v>115</v>
      </c>
      <c r="AP12" s="546">
        <v>532</v>
      </c>
      <c r="AQ12" s="546">
        <v>985</v>
      </c>
      <c r="AR12" s="391">
        <v>2015</v>
      </c>
    </row>
    <row r="13" spans="1:44" s="390" customFormat="1" ht="24" customHeight="1">
      <c r="A13" s="386">
        <v>2016</v>
      </c>
      <c r="B13" s="546">
        <v>7839</v>
      </c>
      <c r="C13" s="546">
        <v>11846.43</v>
      </c>
      <c r="D13" s="387">
        <v>2273</v>
      </c>
      <c r="E13" s="387">
        <v>1067.43</v>
      </c>
      <c r="F13" s="387">
        <v>1432</v>
      </c>
      <c r="G13" s="387">
        <v>269</v>
      </c>
      <c r="H13" s="387">
        <v>183</v>
      </c>
      <c r="I13" s="387">
        <v>33</v>
      </c>
      <c r="J13" s="387">
        <v>228</v>
      </c>
      <c r="K13" s="387">
        <v>419</v>
      </c>
      <c r="L13" s="387">
        <v>429</v>
      </c>
      <c r="M13" s="387">
        <v>346</v>
      </c>
      <c r="N13" s="388">
        <v>2016</v>
      </c>
      <c r="O13" s="386">
        <v>2016</v>
      </c>
      <c r="P13" s="389">
        <v>0</v>
      </c>
      <c r="Q13" s="389">
        <v>0</v>
      </c>
      <c r="R13" s="387">
        <v>1</v>
      </c>
      <c r="S13" s="387">
        <v>0.43</v>
      </c>
      <c r="T13" s="390">
        <v>5566</v>
      </c>
      <c r="U13" s="390">
        <v>10779</v>
      </c>
      <c r="V13" s="387">
        <v>3919</v>
      </c>
      <c r="W13" s="387">
        <v>5304</v>
      </c>
      <c r="X13" s="387">
        <v>1634</v>
      </c>
      <c r="Y13" s="387">
        <v>5471</v>
      </c>
      <c r="Z13" s="389">
        <v>13</v>
      </c>
      <c r="AA13" s="389">
        <v>4</v>
      </c>
      <c r="AB13" s="388">
        <v>2016</v>
      </c>
      <c r="AC13" s="386">
        <v>2016</v>
      </c>
      <c r="AD13" s="546">
        <v>7839</v>
      </c>
      <c r="AE13" s="546">
        <v>11847</v>
      </c>
      <c r="AF13" s="546">
        <v>1394</v>
      </c>
      <c r="AG13" s="546">
        <v>1153</v>
      </c>
      <c r="AH13" s="546">
        <v>2151</v>
      </c>
      <c r="AI13" s="546">
        <v>3289</v>
      </c>
      <c r="AJ13" s="546">
        <v>2647</v>
      </c>
      <c r="AK13" s="546">
        <v>953</v>
      </c>
      <c r="AL13" s="546">
        <v>1152</v>
      </c>
      <c r="AM13" s="546">
        <v>5274</v>
      </c>
      <c r="AN13" s="546">
        <v>30</v>
      </c>
      <c r="AO13" s="546">
        <v>215</v>
      </c>
      <c r="AP13" s="546">
        <v>465</v>
      </c>
      <c r="AQ13" s="546">
        <v>963</v>
      </c>
      <c r="AR13" s="391">
        <v>2016</v>
      </c>
    </row>
    <row r="14" spans="1:44" s="390" customFormat="1" ht="24" customHeight="1">
      <c r="A14" s="386">
        <v>2017</v>
      </c>
      <c r="B14" s="546">
        <v>10383</v>
      </c>
      <c r="C14" s="546">
        <v>14924</v>
      </c>
      <c r="D14" s="387">
        <v>4310</v>
      </c>
      <c r="E14" s="387">
        <v>1046</v>
      </c>
      <c r="F14" s="387">
        <v>2849</v>
      </c>
      <c r="G14" s="387">
        <v>453</v>
      </c>
      <c r="H14" s="387">
        <v>103</v>
      </c>
      <c r="I14" s="387">
        <v>14</v>
      </c>
      <c r="J14" s="387">
        <v>65</v>
      </c>
      <c r="K14" s="387">
        <v>75</v>
      </c>
      <c r="L14" s="387">
        <v>390</v>
      </c>
      <c r="M14" s="387">
        <v>342</v>
      </c>
      <c r="N14" s="388">
        <v>2017</v>
      </c>
      <c r="O14" s="386">
        <v>2017</v>
      </c>
      <c r="P14" s="389">
        <v>0</v>
      </c>
      <c r="Q14" s="389">
        <v>0</v>
      </c>
      <c r="R14" s="387">
        <v>903</v>
      </c>
      <c r="S14" s="387">
        <v>162</v>
      </c>
      <c r="T14" s="390">
        <v>6073</v>
      </c>
      <c r="U14" s="390">
        <v>13878</v>
      </c>
      <c r="V14" s="387">
        <v>4115</v>
      </c>
      <c r="W14" s="387">
        <v>5893</v>
      </c>
      <c r="X14" s="387">
        <v>1942</v>
      </c>
      <c r="Y14" s="387">
        <v>7967</v>
      </c>
      <c r="Z14" s="389">
        <v>16</v>
      </c>
      <c r="AA14" s="389">
        <v>18</v>
      </c>
      <c r="AB14" s="388">
        <v>2017</v>
      </c>
      <c r="AC14" s="386">
        <v>2017</v>
      </c>
      <c r="AD14" s="546">
        <v>10383</v>
      </c>
      <c r="AE14" s="546">
        <v>14924</v>
      </c>
      <c r="AF14" s="546">
        <v>1403</v>
      </c>
      <c r="AG14" s="546">
        <v>1211</v>
      </c>
      <c r="AH14" s="546">
        <v>2443</v>
      </c>
      <c r="AI14" s="546">
        <v>3165</v>
      </c>
      <c r="AJ14" s="546">
        <v>4357</v>
      </c>
      <c r="AK14" s="546">
        <v>940</v>
      </c>
      <c r="AL14" s="546">
        <v>1470</v>
      </c>
      <c r="AM14" s="546">
        <v>8592</v>
      </c>
      <c r="AN14" s="546">
        <v>13</v>
      </c>
      <c r="AO14" s="546">
        <v>60</v>
      </c>
      <c r="AP14" s="546">
        <v>697</v>
      </c>
      <c r="AQ14" s="546">
        <v>956</v>
      </c>
      <c r="AR14" s="391">
        <v>2017</v>
      </c>
    </row>
    <row r="15" spans="1:44" s="390" customFormat="1" ht="24" customHeight="1">
      <c r="A15" s="386">
        <v>2018</v>
      </c>
      <c r="B15" s="1161">
        <f>SUM(D15,T15)</f>
        <v>7703</v>
      </c>
      <c r="C15" s="1161">
        <f>SUM(E15,U15)</f>
        <v>13572.400000000001</v>
      </c>
      <c r="D15" s="1158">
        <f>SUM(F15,H15,J15,L15,P15,R15)</f>
        <v>2133</v>
      </c>
      <c r="E15" s="1158">
        <f>SUM(G15,I15,K15,M15,Q15,S15)</f>
        <v>1170.7</v>
      </c>
      <c r="F15" s="1158">
        <v>1011</v>
      </c>
      <c r="G15" s="1158">
        <v>98</v>
      </c>
      <c r="H15" s="1158">
        <v>94</v>
      </c>
      <c r="I15" s="1158">
        <v>15.7</v>
      </c>
      <c r="J15" s="1158">
        <v>44</v>
      </c>
      <c r="K15" s="1158">
        <v>624</v>
      </c>
      <c r="L15" s="1158">
        <v>369</v>
      </c>
      <c r="M15" s="1158">
        <v>371</v>
      </c>
      <c r="N15" s="388">
        <v>2018</v>
      </c>
      <c r="O15" s="386">
        <v>2018</v>
      </c>
      <c r="P15" s="389">
        <v>0</v>
      </c>
      <c r="Q15" s="389">
        <v>0</v>
      </c>
      <c r="R15" s="1158">
        <v>615</v>
      </c>
      <c r="S15" s="1158">
        <v>62</v>
      </c>
      <c r="T15" s="1546">
        <f>SUM(V15,X15,Z15)</f>
        <v>5570</v>
      </c>
      <c r="U15" s="1546">
        <f>SUM(W15,Y15,AA15)</f>
        <v>12401.7</v>
      </c>
      <c r="V15" s="1159">
        <v>3645</v>
      </c>
      <c r="W15" s="1159">
        <v>4591.7</v>
      </c>
      <c r="X15" s="1158">
        <v>1923</v>
      </c>
      <c r="Y15" s="1158">
        <v>7800</v>
      </c>
      <c r="Z15" s="1545">
        <v>2</v>
      </c>
      <c r="AA15" s="1159">
        <v>10</v>
      </c>
      <c r="AB15" s="388">
        <v>2018</v>
      </c>
      <c r="AC15" s="386">
        <v>2018</v>
      </c>
      <c r="AD15" s="1161">
        <f>SUM(AF15,AH15,AJ15,AL15,AN15,AP15)</f>
        <v>7703</v>
      </c>
      <c r="AE15" s="1161">
        <f>SUM(AG15,AI15,AK15,AM15,AO15,AQ15)</f>
        <v>13571.800000000001</v>
      </c>
      <c r="AF15" s="1161">
        <v>1263</v>
      </c>
      <c r="AG15" s="1161">
        <v>1096</v>
      </c>
      <c r="AH15" s="1161">
        <v>2023</v>
      </c>
      <c r="AI15" s="1161">
        <v>3236.7</v>
      </c>
      <c r="AJ15" s="1161">
        <v>2878</v>
      </c>
      <c r="AK15" s="1161">
        <v>654</v>
      </c>
      <c r="AL15" s="1161">
        <v>1095</v>
      </c>
      <c r="AM15" s="1161">
        <v>7354</v>
      </c>
      <c r="AN15" s="1161">
        <v>17</v>
      </c>
      <c r="AO15" s="1161">
        <v>377.6</v>
      </c>
      <c r="AP15" s="1161">
        <v>427</v>
      </c>
      <c r="AQ15" s="1161">
        <v>853.5</v>
      </c>
      <c r="AR15" s="391">
        <v>2018</v>
      </c>
    </row>
    <row r="16" spans="1:256" s="605" customFormat="1" ht="24" customHeight="1">
      <c r="A16" s="969">
        <v>2019</v>
      </c>
      <c r="B16" s="1157">
        <f>SUM(D16,T16)</f>
        <v>8500</v>
      </c>
      <c r="C16" s="1157">
        <f>SUM(E16,U16)</f>
        <v>14174.699999999999</v>
      </c>
      <c r="D16" s="1153">
        <f>SUM(F16,H16,J16,L16,P16,R16)</f>
        <v>2407</v>
      </c>
      <c r="E16" s="1153">
        <f>SUM(G16,I16,K16,M16,Q16,S16)</f>
        <v>1409.8</v>
      </c>
      <c r="F16" s="1153">
        <v>1424</v>
      </c>
      <c r="G16" s="1153">
        <v>228.8</v>
      </c>
      <c r="H16" s="1153">
        <v>88</v>
      </c>
      <c r="I16" s="1153">
        <v>30.5</v>
      </c>
      <c r="J16" s="1153">
        <v>27</v>
      </c>
      <c r="K16" s="1153">
        <v>31</v>
      </c>
      <c r="L16" s="1153">
        <v>323</v>
      </c>
      <c r="M16" s="1153">
        <v>332.5</v>
      </c>
      <c r="N16" s="1070">
        <v>2019</v>
      </c>
      <c r="O16" s="969">
        <v>2019</v>
      </c>
      <c r="P16" s="1072">
        <v>0</v>
      </c>
      <c r="Q16" s="1072">
        <v>0</v>
      </c>
      <c r="R16" s="1153">
        <v>545</v>
      </c>
      <c r="S16" s="1153">
        <v>787</v>
      </c>
      <c r="T16" s="1154">
        <f>SUM(V16,X16,Z16)</f>
        <v>6093</v>
      </c>
      <c r="U16" s="1154">
        <f>SUM(W16,Y16,AA16)</f>
        <v>12764.9</v>
      </c>
      <c r="V16" s="1153">
        <v>4115</v>
      </c>
      <c r="W16" s="1153">
        <v>6099</v>
      </c>
      <c r="X16" s="1153">
        <v>1974</v>
      </c>
      <c r="Y16" s="1153">
        <v>6662.9</v>
      </c>
      <c r="Z16" s="1160">
        <v>4</v>
      </c>
      <c r="AA16" s="1160">
        <v>3</v>
      </c>
      <c r="AB16" s="1070">
        <v>2019</v>
      </c>
      <c r="AC16" s="969">
        <v>2019</v>
      </c>
      <c r="AD16" s="1157">
        <f>SUM(AF16,AH16,AJ16,AL16,AN16,AP16)</f>
        <v>8500</v>
      </c>
      <c r="AE16" s="1069">
        <f>SUM(AG16,AI16,AK16,AM16,AO16,AQ16)</f>
        <v>14174.8</v>
      </c>
      <c r="AF16" s="1157">
        <v>1240</v>
      </c>
      <c r="AG16" s="1157">
        <v>981.7</v>
      </c>
      <c r="AH16" s="1069">
        <v>1903</v>
      </c>
      <c r="AI16" s="1157">
        <v>3118.6</v>
      </c>
      <c r="AJ16" s="1069">
        <v>3745</v>
      </c>
      <c r="AK16" s="584">
        <v>1817</v>
      </c>
      <c r="AL16" s="1069">
        <v>1119</v>
      </c>
      <c r="AM16" s="584">
        <v>7749</v>
      </c>
      <c r="AN16" s="1069">
        <v>32</v>
      </c>
      <c r="AO16" s="1157">
        <v>112.5</v>
      </c>
      <c r="AP16" s="1069">
        <v>461</v>
      </c>
      <c r="AQ16" s="584">
        <v>396</v>
      </c>
      <c r="AR16" s="1073">
        <v>2019</v>
      </c>
      <c r="AS16" s="1071"/>
      <c r="AT16" s="1071"/>
      <c r="AU16" s="1071"/>
      <c r="AV16" s="1071"/>
      <c r="AW16" s="1071"/>
      <c r="AX16" s="1071"/>
      <c r="AY16" s="1071"/>
      <c r="AZ16" s="1071"/>
      <c r="BA16" s="1071"/>
      <c r="BB16" s="1071"/>
      <c r="BC16" s="1071"/>
      <c r="BD16" s="1071"/>
      <c r="BE16" s="1071"/>
      <c r="BF16" s="1071"/>
      <c r="BG16" s="1071"/>
      <c r="BH16" s="1071"/>
      <c r="BI16" s="1071"/>
      <c r="BJ16" s="1071"/>
      <c r="BK16" s="1071"/>
      <c r="BL16" s="1071"/>
      <c r="BM16" s="1071"/>
      <c r="BN16" s="1071"/>
      <c r="BO16" s="1071"/>
      <c r="BP16" s="1071"/>
      <c r="BQ16" s="1071"/>
      <c r="BR16" s="1071"/>
      <c r="BS16" s="1071"/>
      <c r="BT16" s="1071"/>
      <c r="BU16" s="1071"/>
      <c r="BV16" s="1071"/>
      <c r="BW16" s="1071"/>
      <c r="BX16" s="1071"/>
      <c r="BY16" s="1071"/>
      <c r="BZ16" s="1071"/>
      <c r="CA16" s="1071"/>
      <c r="CB16" s="1071"/>
      <c r="CC16" s="1071"/>
      <c r="CD16" s="1071"/>
      <c r="CE16" s="1071"/>
      <c r="CF16" s="1071"/>
      <c r="CG16" s="1071"/>
      <c r="CH16" s="1071"/>
      <c r="CI16" s="1071"/>
      <c r="CJ16" s="1071"/>
      <c r="CK16" s="1071"/>
      <c r="CL16" s="1071"/>
      <c r="CM16" s="1071"/>
      <c r="CN16" s="1071"/>
      <c r="CO16" s="1071"/>
      <c r="CP16" s="1071"/>
      <c r="CQ16" s="1071"/>
      <c r="CR16" s="1071"/>
      <c r="CS16" s="1071"/>
      <c r="CT16" s="1071"/>
      <c r="CU16" s="1071"/>
      <c r="CV16" s="1071"/>
      <c r="CW16" s="1071"/>
      <c r="CX16" s="1071"/>
      <c r="CY16" s="1071"/>
      <c r="CZ16" s="1071"/>
      <c r="DA16" s="1071"/>
      <c r="DB16" s="1071"/>
      <c r="DC16" s="1071"/>
      <c r="DD16" s="1071"/>
      <c r="DE16" s="1071"/>
      <c r="DF16" s="1071"/>
      <c r="DG16" s="1071"/>
      <c r="DH16" s="1071"/>
      <c r="DI16" s="1071"/>
      <c r="DJ16" s="1071"/>
      <c r="DK16" s="1071"/>
      <c r="DL16" s="1071"/>
      <c r="DM16" s="1071"/>
      <c r="DN16" s="1071"/>
      <c r="DO16" s="1071"/>
      <c r="DP16" s="1071"/>
      <c r="DQ16" s="1071"/>
      <c r="DR16" s="1071"/>
      <c r="DS16" s="1071"/>
      <c r="DT16" s="1071"/>
      <c r="DU16" s="1071"/>
      <c r="DV16" s="1071"/>
      <c r="DW16" s="1071"/>
      <c r="DX16" s="1071"/>
      <c r="DY16" s="1071"/>
      <c r="DZ16" s="1071"/>
      <c r="EA16" s="1071"/>
      <c r="EB16" s="1071"/>
      <c r="EC16" s="1071"/>
      <c r="ED16" s="1071"/>
      <c r="EE16" s="1071"/>
      <c r="EF16" s="1071"/>
      <c r="EG16" s="1071"/>
      <c r="EH16" s="1071"/>
      <c r="EI16" s="1071"/>
      <c r="EJ16" s="1071"/>
      <c r="EK16" s="1071"/>
      <c r="EL16" s="1071"/>
      <c r="EM16" s="1071"/>
      <c r="EN16" s="1071"/>
      <c r="EO16" s="1071"/>
      <c r="EP16" s="1071"/>
      <c r="EQ16" s="1071"/>
      <c r="ER16" s="1071"/>
      <c r="ES16" s="1071"/>
      <c r="ET16" s="1071"/>
      <c r="EU16" s="1071"/>
      <c r="EV16" s="1071"/>
      <c r="EW16" s="1071"/>
      <c r="EX16" s="1071"/>
      <c r="EY16" s="1071"/>
      <c r="EZ16" s="1071"/>
      <c r="FA16" s="1071"/>
      <c r="FB16" s="1071"/>
      <c r="FC16" s="1071"/>
      <c r="FD16" s="1071"/>
      <c r="FE16" s="1071"/>
      <c r="FF16" s="1071"/>
      <c r="FG16" s="1071"/>
      <c r="FH16" s="1071"/>
      <c r="FI16" s="1071"/>
      <c r="FJ16" s="1071"/>
      <c r="FK16" s="1071"/>
      <c r="FL16" s="1071"/>
      <c r="FM16" s="1071"/>
      <c r="FN16" s="1071"/>
      <c r="FO16" s="1071"/>
      <c r="FP16" s="1071"/>
      <c r="FQ16" s="1071"/>
      <c r="FR16" s="1071"/>
      <c r="FS16" s="1071"/>
      <c r="FT16" s="1071"/>
      <c r="FU16" s="1071"/>
      <c r="FV16" s="1071"/>
      <c r="FW16" s="1071"/>
      <c r="FX16" s="1071"/>
      <c r="FY16" s="1071"/>
      <c r="FZ16" s="1071"/>
      <c r="GA16" s="1071"/>
      <c r="GB16" s="1071"/>
      <c r="GC16" s="1071"/>
      <c r="GD16" s="1071"/>
      <c r="GE16" s="1071"/>
      <c r="GF16" s="1071"/>
      <c r="GG16" s="1071"/>
      <c r="GH16" s="1071"/>
      <c r="GI16" s="1071"/>
      <c r="GJ16" s="1071"/>
      <c r="GK16" s="1071"/>
      <c r="GL16" s="1071"/>
      <c r="GM16" s="1071"/>
      <c r="GN16" s="1071"/>
      <c r="GO16" s="1071"/>
      <c r="GP16" s="1071"/>
      <c r="GQ16" s="1071"/>
      <c r="GR16" s="1071"/>
      <c r="GS16" s="1071"/>
      <c r="GT16" s="1071"/>
      <c r="GU16" s="1071"/>
      <c r="GV16" s="1071"/>
      <c r="GW16" s="1071"/>
      <c r="GX16" s="1071"/>
      <c r="GY16" s="1071"/>
      <c r="GZ16" s="1071"/>
      <c r="HA16" s="1071"/>
      <c r="HB16" s="1071"/>
      <c r="HC16" s="1071"/>
      <c r="HD16" s="1071"/>
      <c r="HE16" s="1071"/>
      <c r="HF16" s="1071"/>
      <c r="HG16" s="1071"/>
      <c r="HH16" s="1071"/>
      <c r="HI16" s="1071"/>
      <c r="HJ16" s="1071"/>
      <c r="HK16" s="1071"/>
      <c r="HL16" s="1071"/>
      <c r="HM16" s="1071"/>
      <c r="HN16" s="1071"/>
      <c r="HO16" s="1071"/>
      <c r="HP16" s="1071"/>
      <c r="HQ16" s="1071"/>
      <c r="HR16" s="1071"/>
      <c r="HS16" s="1071"/>
      <c r="HT16" s="1071"/>
      <c r="HU16" s="1071"/>
      <c r="HV16" s="1071"/>
      <c r="HW16" s="1071"/>
      <c r="HX16" s="1071"/>
      <c r="HY16" s="1071"/>
      <c r="HZ16" s="1071"/>
      <c r="IA16" s="1071"/>
      <c r="IB16" s="1071"/>
      <c r="IC16" s="1071"/>
      <c r="ID16" s="1071"/>
      <c r="IE16" s="1071"/>
      <c r="IF16" s="1071"/>
      <c r="IG16" s="1071"/>
      <c r="IH16" s="1071"/>
      <c r="II16" s="1071"/>
      <c r="IJ16" s="1071"/>
      <c r="IK16" s="1071"/>
      <c r="IL16" s="1071"/>
      <c r="IM16" s="1071"/>
      <c r="IN16" s="1071"/>
      <c r="IO16" s="1071"/>
      <c r="IP16" s="1071"/>
      <c r="IQ16" s="1071"/>
      <c r="IR16" s="1071"/>
      <c r="IS16" s="1071"/>
      <c r="IT16" s="1071"/>
      <c r="IU16" s="1071"/>
      <c r="IV16" s="1071"/>
    </row>
    <row r="17" spans="1:44" s="225" customFormat="1" ht="18.75" customHeight="1" hidden="1">
      <c r="A17" s="220"/>
      <c r="B17" s="219"/>
      <c r="C17" s="221"/>
      <c r="D17" s="219"/>
      <c r="E17" s="221"/>
      <c r="F17" s="400"/>
      <c r="G17" s="420"/>
      <c r="H17" s="400"/>
      <c r="I17" s="420"/>
      <c r="J17" s="400"/>
      <c r="K17" s="420"/>
      <c r="L17" s="400"/>
      <c r="M17" s="420"/>
      <c r="N17" s="222"/>
      <c r="O17" s="220"/>
      <c r="P17" s="400"/>
      <c r="Q17" s="421"/>
      <c r="R17" s="400"/>
      <c r="S17" s="420"/>
      <c r="T17" s="219"/>
      <c r="U17" s="221"/>
      <c r="V17" s="400"/>
      <c r="W17" s="420"/>
      <c r="X17" s="400"/>
      <c r="Y17" s="420"/>
      <c r="Z17" s="223">
        <v>0</v>
      </c>
      <c r="AA17" s="223">
        <v>0</v>
      </c>
      <c r="AB17" s="222"/>
      <c r="AC17" s="220"/>
      <c r="AD17" s="219"/>
      <c r="AE17" s="221"/>
      <c r="AF17" s="400"/>
      <c r="AG17" s="422"/>
      <c r="AH17" s="423"/>
      <c r="AI17" s="422"/>
      <c r="AJ17" s="423"/>
      <c r="AK17" s="422"/>
      <c r="AL17" s="423"/>
      <c r="AM17" s="422"/>
      <c r="AN17" s="423"/>
      <c r="AO17" s="422"/>
      <c r="AP17" s="423"/>
      <c r="AQ17" s="422"/>
      <c r="AR17" s="224"/>
    </row>
    <row r="18" spans="1:44" s="198" customFormat="1" ht="3" customHeight="1" thickBot="1">
      <c r="A18" s="424"/>
      <c r="B18" s="425"/>
      <c r="C18" s="426"/>
      <c r="D18" s="426"/>
      <c r="E18" s="426"/>
      <c r="F18" s="425"/>
      <c r="G18" s="426"/>
      <c r="H18" s="425"/>
      <c r="I18" s="425"/>
      <c r="J18" s="425"/>
      <c r="K18" s="425"/>
      <c r="L18" s="425"/>
      <c r="M18" s="425"/>
      <c r="N18" s="427"/>
      <c r="O18" s="424"/>
      <c r="P18" s="425"/>
      <c r="Q18" s="425"/>
      <c r="R18" s="425"/>
      <c r="S18" s="428"/>
      <c r="T18" s="428"/>
      <c r="U18" s="428"/>
      <c r="V18" s="428"/>
      <c r="W18" s="428"/>
      <c r="X18" s="428"/>
      <c r="Y18" s="428"/>
      <c r="Z18" s="428"/>
      <c r="AA18" s="428"/>
      <c r="AB18" s="427"/>
      <c r="AC18" s="424"/>
      <c r="AD18" s="425"/>
      <c r="AE18" s="426"/>
      <c r="AF18" s="429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1"/>
    </row>
    <row r="19" spans="1:43" s="598" customFormat="1" ht="15.75" customHeight="1">
      <c r="A19" s="595" t="s">
        <v>400</v>
      </c>
      <c r="B19" s="596"/>
      <c r="C19" s="595"/>
      <c r="D19" s="595"/>
      <c r="E19" s="595"/>
      <c r="F19" s="597"/>
      <c r="H19" s="599" t="s">
        <v>329</v>
      </c>
      <c r="I19" s="597"/>
      <c r="J19" s="597"/>
      <c r="K19" s="597"/>
      <c r="M19" s="599"/>
      <c r="O19" s="595" t="s">
        <v>400</v>
      </c>
      <c r="P19" s="599"/>
      <c r="Q19" s="599"/>
      <c r="R19" s="597"/>
      <c r="S19" s="600"/>
      <c r="T19" s="600"/>
      <c r="U19" s="601"/>
      <c r="V19" s="599" t="s">
        <v>329</v>
      </c>
      <c r="W19" s="601"/>
      <c r="X19" s="601"/>
      <c r="Y19" s="601"/>
      <c r="Z19" s="601"/>
      <c r="AA19" s="601"/>
      <c r="AC19" s="595" t="s">
        <v>400</v>
      </c>
      <c r="AD19" s="596"/>
      <c r="AE19" s="595"/>
      <c r="AF19" s="602"/>
      <c r="AG19" s="602"/>
      <c r="AH19" s="602"/>
      <c r="AI19" s="602"/>
      <c r="AJ19" s="599" t="s">
        <v>329</v>
      </c>
      <c r="AK19" s="599"/>
      <c r="AL19" s="602"/>
      <c r="AM19" s="602"/>
      <c r="AN19" s="602"/>
      <c r="AO19" s="602"/>
      <c r="AP19" s="602"/>
      <c r="AQ19" s="602"/>
    </row>
    <row r="20" spans="1:44" s="108" customFormat="1" ht="18.75" customHeight="1">
      <c r="A20" s="107"/>
      <c r="B20" s="118"/>
      <c r="C20" s="107"/>
      <c r="D20" s="107"/>
      <c r="E20" s="107"/>
      <c r="F20" s="110"/>
      <c r="M20" s="110"/>
      <c r="N20" s="107"/>
      <c r="O20" s="107"/>
      <c r="P20" s="110"/>
      <c r="Q20" s="110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07"/>
    </row>
    <row r="21" spans="1:43" ht="21" customHeight="1">
      <c r="A21" s="585"/>
      <c r="B21" s="120"/>
      <c r="F21" s="122"/>
      <c r="M21" s="122"/>
      <c r="O21" s="585"/>
      <c r="P21" s="122"/>
      <c r="Q21" s="122"/>
      <c r="S21" s="119"/>
      <c r="T21" s="119"/>
      <c r="U21" s="124"/>
      <c r="V21" s="124"/>
      <c r="W21" s="124"/>
      <c r="X21" s="124"/>
      <c r="Y21" s="124"/>
      <c r="Z21" s="124"/>
      <c r="AA21" s="124"/>
      <c r="AC21" s="585"/>
      <c r="AD21" s="120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</row>
    <row r="22" spans="2:43" ht="15.75">
      <c r="B22" s="120"/>
      <c r="F22" s="122"/>
      <c r="M22" s="122"/>
      <c r="P22" s="122"/>
      <c r="Q22" s="122"/>
      <c r="S22" s="125"/>
      <c r="T22" s="125"/>
      <c r="U22" s="124"/>
      <c r="V22" s="124"/>
      <c r="W22" s="124"/>
      <c r="X22" s="124"/>
      <c r="Y22" s="124"/>
      <c r="Z22" s="124"/>
      <c r="AA22" s="124"/>
      <c r="AD22" s="120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</row>
    <row r="23" spans="2:30" ht="15.75">
      <c r="B23" s="120"/>
      <c r="F23" s="122"/>
      <c r="AD23" s="120"/>
    </row>
    <row r="24" spans="2:30" ht="15.75">
      <c r="B24" s="120"/>
      <c r="F24" s="122"/>
      <c r="AD24" s="120"/>
    </row>
    <row r="25" ht="15.75">
      <c r="F25" s="122"/>
    </row>
    <row r="26" ht="15.75">
      <c r="F26" s="122"/>
    </row>
  </sheetData>
  <sheetProtection/>
  <mergeCells count="28">
    <mergeCell ref="B6:C7"/>
    <mergeCell ref="B8:C9"/>
    <mergeCell ref="T8:U8"/>
    <mergeCell ref="V9:W9"/>
    <mergeCell ref="AJ3:AR3"/>
    <mergeCell ref="AH8:AI8"/>
    <mergeCell ref="AC6:AC11"/>
    <mergeCell ref="AR6:AR11"/>
    <mergeCell ref="AC3:AI3"/>
    <mergeCell ref="AH9:AI9"/>
    <mergeCell ref="O3:U3"/>
    <mergeCell ref="V3:AB3"/>
    <mergeCell ref="AB6:AB11"/>
    <mergeCell ref="X9:Y9"/>
    <mergeCell ref="Z9:AA9"/>
    <mergeCell ref="A3:G3"/>
    <mergeCell ref="H3:N3"/>
    <mergeCell ref="Z8:AA8"/>
    <mergeCell ref="A6:A11"/>
    <mergeCell ref="T9:U9"/>
    <mergeCell ref="V8:W8"/>
    <mergeCell ref="X8:Y8"/>
    <mergeCell ref="V7:AA7"/>
    <mergeCell ref="F9:G9"/>
    <mergeCell ref="F8:G8"/>
    <mergeCell ref="O6:O11"/>
    <mergeCell ref="N6:N11"/>
    <mergeCell ref="R8:S8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M27"/>
  <sheetViews>
    <sheetView zoomScale="90" zoomScaleNormal="90" zoomScaleSheetLayoutView="100" zoomScalePageLayoutView="0" workbookViewId="0" topLeftCell="F1">
      <selection activeCell="O10" sqref="H10:O10"/>
    </sheetView>
  </sheetViews>
  <sheetFormatPr defaultColWidth="8.88671875" defaultRowHeight="13.5"/>
  <cols>
    <col min="1" max="1" width="9.4453125" style="514" customWidth="1"/>
    <col min="2" max="2" width="7.4453125" style="514" bestFit="1" customWidth="1"/>
    <col min="3" max="3" width="7.4453125" style="514" customWidth="1"/>
    <col min="4" max="4" width="7.5546875" style="514" customWidth="1"/>
    <col min="5" max="5" width="8.88671875" style="514" customWidth="1"/>
    <col min="6" max="6" width="9.6640625" style="514" bestFit="1" customWidth="1"/>
    <col min="7" max="7" width="8.3359375" style="514" customWidth="1"/>
    <col min="8" max="8" width="7.6640625" style="514" customWidth="1"/>
    <col min="9" max="9" width="8.6640625" style="514" customWidth="1"/>
    <col min="10" max="10" width="8.21484375" style="514" customWidth="1"/>
    <col min="11" max="12" width="7.88671875" style="514" customWidth="1"/>
    <col min="13" max="13" width="8.6640625" style="514" customWidth="1"/>
    <col min="14" max="14" width="8.88671875" style="514" customWidth="1"/>
    <col min="15" max="15" width="8.4453125" style="514" customWidth="1"/>
    <col min="16" max="16" width="9.10546875" style="514" customWidth="1"/>
    <col min="17" max="17" width="6.6640625" style="514" customWidth="1"/>
    <col min="18" max="30" width="5.3359375" style="514" customWidth="1"/>
    <col min="31" max="31" width="5.99609375" style="514" customWidth="1"/>
    <col min="32" max="33" width="5.77734375" style="514" customWidth="1"/>
    <col min="34" max="35" width="5.4453125" style="514" customWidth="1"/>
    <col min="36" max="36" width="6.10546875" style="514" customWidth="1"/>
    <col min="37" max="37" width="7.6640625" style="514" customWidth="1"/>
    <col min="38" max="38" width="4.3359375" style="514" customWidth="1"/>
    <col min="39" max="39" width="9.99609375" style="514" customWidth="1"/>
    <col min="40" max="16384" width="8.88671875" style="514" customWidth="1"/>
  </cols>
  <sheetData>
    <row r="1" spans="1:39" ht="15.75">
      <c r="A1" s="227" t="s">
        <v>270</v>
      </c>
      <c r="B1" s="227"/>
      <c r="C1" s="227"/>
      <c r="D1" s="227"/>
      <c r="E1" s="227"/>
      <c r="F1" s="228"/>
      <c r="G1" s="228"/>
      <c r="H1" s="227"/>
      <c r="I1" s="227"/>
      <c r="J1" s="227"/>
      <c r="K1" s="227"/>
      <c r="L1" s="227"/>
      <c r="M1" s="227"/>
      <c r="N1" s="227"/>
      <c r="O1" s="246"/>
      <c r="P1" s="518" t="s">
        <v>152</v>
      </c>
      <c r="Q1" s="227" t="s">
        <v>270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518"/>
      <c r="AF1" s="227"/>
      <c r="AG1" s="227"/>
      <c r="AH1" s="227"/>
      <c r="AI1" s="227"/>
      <c r="AJ1" s="227"/>
      <c r="AK1" s="246"/>
      <c r="AL1" s="246"/>
      <c r="AM1" s="518" t="s">
        <v>152</v>
      </c>
    </row>
    <row r="2" spans="1:39" ht="8.25" customHeight="1">
      <c r="A2" s="231"/>
      <c r="B2" s="231"/>
      <c r="C2" s="231"/>
      <c r="D2" s="231"/>
      <c r="E2" s="231"/>
      <c r="F2" s="232"/>
      <c r="G2" s="232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</row>
    <row r="3" spans="1:39" s="519" customFormat="1" ht="26.25" customHeight="1">
      <c r="A3" s="1365" t="s">
        <v>654</v>
      </c>
      <c r="B3" s="1365"/>
      <c r="C3" s="1365"/>
      <c r="D3" s="1365"/>
      <c r="E3" s="1365"/>
      <c r="F3" s="1365"/>
      <c r="G3" s="1365"/>
      <c r="H3" s="1365"/>
      <c r="I3" s="1366" t="s">
        <v>655</v>
      </c>
      <c r="J3" s="1366"/>
      <c r="K3" s="1366"/>
      <c r="L3" s="1366"/>
      <c r="M3" s="1366"/>
      <c r="N3" s="1366"/>
      <c r="O3" s="1366"/>
      <c r="P3" s="1366"/>
      <c r="Q3" s="1365" t="s">
        <v>656</v>
      </c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248"/>
      <c r="AD3" s="1366" t="s">
        <v>657</v>
      </c>
      <c r="AE3" s="1366"/>
      <c r="AF3" s="1366"/>
      <c r="AG3" s="1366"/>
      <c r="AH3" s="1366"/>
      <c r="AI3" s="1366"/>
      <c r="AJ3" s="1366"/>
      <c r="AK3" s="1366"/>
      <c r="AL3" s="1366"/>
      <c r="AM3" s="1366"/>
    </row>
    <row r="4" spans="1:39" ht="6.75" customHeight="1">
      <c r="A4" s="234"/>
      <c r="B4" s="236"/>
      <c r="C4" s="236"/>
      <c r="D4" s="236"/>
      <c r="E4" s="236"/>
      <c r="F4" s="234"/>
      <c r="G4" s="234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4"/>
    </row>
    <row r="5" spans="1:39" s="249" customFormat="1" ht="16.5" customHeight="1" thickBot="1">
      <c r="A5" s="239" t="s">
        <v>276</v>
      </c>
      <c r="B5" s="239"/>
      <c r="C5" s="239"/>
      <c r="D5" s="239"/>
      <c r="E5" s="239"/>
      <c r="F5" s="240"/>
      <c r="G5" s="240"/>
      <c r="H5" s="239"/>
      <c r="I5" s="239"/>
      <c r="J5" s="239"/>
      <c r="K5" s="239"/>
      <c r="L5" s="239"/>
      <c r="M5" s="239"/>
      <c r="N5" s="239"/>
      <c r="P5" s="241" t="s">
        <v>187</v>
      </c>
      <c r="Q5" s="239" t="s">
        <v>276</v>
      </c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41"/>
      <c r="AF5" s="239"/>
      <c r="AG5" s="239"/>
      <c r="AH5" s="239"/>
      <c r="AI5" s="239"/>
      <c r="AJ5" s="239"/>
      <c r="AM5" s="241" t="s">
        <v>187</v>
      </c>
    </row>
    <row r="6" spans="1:39" s="249" customFormat="1" ht="15.75" customHeight="1">
      <c r="A6" s="1367" t="s">
        <v>658</v>
      </c>
      <c r="B6" s="1370" t="s">
        <v>659</v>
      </c>
      <c r="C6" s="1353"/>
      <c r="D6" s="1353"/>
      <c r="E6" s="804" t="s">
        <v>660</v>
      </c>
      <c r="F6" s="805" t="s">
        <v>661</v>
      </c>
      <c r="G6" s="806"/>
      <c r="H6" s="806"/>
      <c r="I6" s="806"/>
      <c r="J6" s="806"/>
      <c r="K6" s="806"/>
      <c r="L6" s="806"/>
      <c r="M6" s="806"/>
      <c r="N6" s="806"/>
      <c r="O6" s="806"/>
      <c r="P6" s="1355" t="s">
        <v>65</v>
      </c>
      <c r="Q6" s="1367" t="s">
        <v>662</v>
      </c>
      <c r="R6" s="1352" t="s">
        <v>661</v>
      </c>
      <c r="S6" s="1363"/>
      <c r="T6" s="1363"/>
      <c r="U6" s="1363"/>
      <c r="V6" s="1363"/>
      <c r="W6" s="1363"/>
      <c r="X6" s="1363"/>
      <c r="Y6" s="1363"/>
      <c r="Z6" s="1363"/>
      <c r="AA6" s="1363"/>
      <c r="AB6" s="1363"/>
      <c r="AC6" s="1363"/>
      <c r="AD6" s="1363"/>
      <c r="AE6" s="1364"/>
      <c r="AF6" s="1352" t="s">
        <v>663</v>
      </c>
      <c r="AG6" s="1353"/>
      <c r="AH6" s="1353"/>
      <c r="AI6" s="1353"/>
      <c r="AJ6" s="1353"/>
      <c r="AK6" s="1353"/>
      <c r="AL6" s="1354"/>
      <c r="AM6" s="1355" t="s">
        <v>65</v>
      </c>
    </row>
    <row r="7" spans="1:39" s="249" customFormat="1" ht="15" customHeight="1">
      <c r="A7" s="1368"/>
      <c r="B7" s="807" t="s">
        <v>664</v>
      </c>
      <c r="C7" s="807" t="s">
        <v>665</v>
      </c>
      <c r="D7" s="808" t="s">
        <v>666</v>
      </c>
      <c r="E7" s="809" t="s">
        <v>667</v>
      </c>
      <c r="F7" s="810"/>
      <c r="G7" s="811"/>
      <c r="H7" s="812" t="s">
        <v>668</v>
      </c>
      <c r="I7" s="813"/>
      <c r="J7" s="813"/>
      <c r="K7" s="813"/>
      <c r="L7" s="813"/>
      <c r="M7" s="813"/>
      <c r="N7" s="813"/>
      <c r="O7" s="813"/>
      <c r="P7" s="1356"/>
      <c r="Q7" s="1368"/>
      <c r="R7" s="814" t="s">
        <v>669</v>
      </c>
      <c r="S7" s="815"/>
      <c r="T7" s="816"/>
      <c r="U7" s="812"/>
      <c r="V7" s="816"/>
      <c r="W7" s="817" t="s">
        <v>670</v>
      </c>
      <c r="X7" s="812"/>
      <c r="Y7" s="812"/>
      <c r="Z7" s="816"/>
      <c r="AA7" s="1360" t="s">
        <v>671</v>
      </c>
      <c r="AB7" s="1374"/>
      <c r="AC7" s="1374"/>
      <c r="AD7" s="1375"/>
      <c r="AE7" s="818" t="s">
        <v>672</v>
      </c>
      <c r="AF7" s="809"/>
      <c r="AG7" s="818" t="s">
        <v>673</v>
      </c>
      <c r="AH7" s="819" t="s">
        <v>674</v>
      </c>
      <c r="AI7" s="818" t="s">
        <v>675</v>
      </c>
      <c r="AJ7" s="820" t="s">
        <v>676</v>
      </c>
      <c r="AK7" s="1358" t="s">
        <v>677</v>
      </c>
      <c r="AL7" s="1359"/>
      <c r="AM7" s="1356"/>
    </row>
    <row r="8" spans="1:39" s="249" customFormat="1" ht="16.5">
      <c r="A8" s="1368"/>
      <c r="B8" s="821"/>
      <c r="C8" s="821" t="s">
        <v>678</v>
      </c>
      <c r="D8" s="821" t="s">
        <v>678</v>
      </c>
      <c r="E8" s="809"/>
      <c r="F8" s="809"/>
      <c r="G8" s="809"/>
      <c r="H8" s="1371" t="s">
        <v>679</v>
      </c>
      <c r="I8" s="1372"/>
      <c r="J8" s="1373"/>
      <c r="K8" s="1360" t="s">
        <v>680</v>
      </c>
      <c r="L8" s="1361"/>
      <c r="M8" s="1361"/>
      <c r="N8" s="1362"/>
      <c r="O8" s="820" t="s">
        <v>681</v>
      </c>
      <c r="P8" s="1356"/>
      <c r="Q8" s="1368"/>
      <c r="R8" s="822"/>
      <c r="S8" s="823" t="s">
        <v>682</v>
      </c>
      <c r="T8" s="824" t="s">
        <v>683</v>
      </c>
      <c r="U8" s="808" t="s">
        <v>684</v>
      </c>
      <c r="V8" s="823" t="s">
        <v>685</v>
      </c>
      <c r="W8" s="822"/>
      <c r="X8" s="808" t="s">
        <v>686</v>
      </c>
      <c r="Y8" s="823" t="s">
        <v>687</v>
      </c>
      <c r="Z8" s="825" t="s">
        <v>688</v>
      </c>
      <c r="AA8" s="822"/>
      <c r="AB8" s="823" t="s">
        <v>689</v>
      </c>
      <c r="AC8" s="823" t="s">
        <v>690</v>
      </c>
      <c r="AD8" s="808" t="s">
        <v>691</v>
      </c>
      <c r="AE8" s="807"/>
      <c r="AF8" s="809"/>
      <c r="AG8" s="822" t="s">
        <v>188</v>
      </c>
      <c r="AH8" s="826" t="s">
        <v>189</v>
      </c>
      <c r="AI8" s="822" t="s">
        <v>190</v>
      </c>
      <c r="AJ8" s="822" t="s">
        <v>191</v>
      </c>
      <c r="AK8" s="827" t="s">
        <v>164</v>
      </c>
      <c r="AL8" s="823" t="s">
        <v>692</v>
      </c>
      <c r="AM8" s="1356"/>
    </row>
    <row r="9" spans="1:39" s="249" customFormat="1" ht="15">
      <c r="A9" s="1368"/>
      <c r="B9" s="807"/>
      <c r="C9" s="807"/>
      <c r="D9" s="807"/>
      <c r="E9" s="809"/>
      <c r="F9" s="828"/>
      <c r="G9" s="809"/>
      <c r="H9" s="809"/>
      <c r="I9" s="818" t="s">
        <v>693</v>
      </c>
      <c r="J9" s="818" t="s">
        <v>694</v>
      </c>
      <c r="K9" s="829"/>
      <c r="L9" s="820" t="s">
        <v>695</v>
      </c>
      <c r="M9" s="820" t="s">
        <v>696</v>
      </c>
      <c r="N9" s="818" t="s">
        <v>697</v>
      </c>
      <c r="O9" s="807" t="s">
        <v>698</v>
      </c>
      <c r="P9" s="1356"/>
      <c r="Q9" s="1368"/>
      <c r="R9" s="829"/>
      <c r="S9" s="809"/>
      <c r="T9" s="829"/>
      <c r="U9" s="821"/>
      <c r="V9" s="830"/>
      <c r="W9" s="809"/>
      <c r="X9" s="807"/>
      <c r="Y9" s="809"/>
      <c r="Z9" s="831"/>
      <c r="AA9" s="809"/>
      <c r="AB9" s="809"/>
      <c r="AC9" s="809"/>
      <c r="AD9" s="807"/>
      <c r="AE9" s="807"/>
      <c r="AF9" s="809"/>
      <c r="AG9" s="822" t="s">
        <v>192</v>
      </c>
      <c r="AH9" s="826" t="s">
        <v>192</v>
      </c>
      <c r="AI9" s="832" t="s">
        <v>193</v>
      </c>
      <c r="AJ9" s="832" t="s">
        <v>194</v>
      </c>
      <c r="AK9" s="827" t="s">
        <v>195</v>
      </c>
      <c r="AL9" s="827" t="s">
        <v>699</v>
      </c>
      <c r="AM9" s="1356"/>
    </row>
    <row r="10" spans="1:39" s="249" customFormat="1" ht="15">
      <c r="A10" s="1368"/>
      <c r="B10" s="807"/>
      <c r="C10" s="807"/>
      <c r="D10" s="807"/>
      <c r="E10" s="809" t="s">
        <v>196</v>
      </c>
      <c r="F10" s="809"/>
      <c r="G10" s="809"/>
      <c r="H10" s="809"/>
      <c r="I10" s="809" t="s">
        <v>197</v>
      </c>
      <c r="J10" s="809" t="s">
        <v>198</v>
      </c>
      <c r="K10" s="829"/>
      <c r="L10" s="807" t="s">
        <v>343</v>
      </c>
      <c r="M10" s="809" t="s">
        <v>198</v>
      </c>
      <c r="N10" s="809" t="s">
        <v>199</v>
      </c>
      <c r="O10" s="807" t="s">
        <v>200</v>
      </c>
      <c r="P10" s="1356"/>
      <c r="Q10" s="1368"/>
      <c r="R10" s="829"/>
      <c r="S10" s="809"/>
      <c r="T10" s="829"/>
      <c r="U10" s="827" t="s">
        <v>201</v>
      </c>
      <c r="V10" s="822" t="s">
        <v>202</v>
      </c>
      <c r="W10" s="809"/>
      <c r="X10" s="807" t="s">
        <v>203</v>
      </c>
      <c r="Y10" s="809"/>
      <c r="Z10" s="831"/>
      <c r="AA10" s="809"/>
      <c r="AB10" s="809" t="s">
        <v>204</v>
      </c>
      <c r="AC10" s="809" t="s">
        <v>205</v>
      </c>
      <c r="AD10" s="807"/>
      <c r="AE10" s="827" t="s">
        <v>206</v>
      </c>
      <c r="AF10" s="809"/>
      <c r="AG10" s="833" t="s">
        <v>207</v>
      </c>
      <c r="AH10" s="834" t="s">
        <v>207</v>
      </c>
      <c r="AI10" s="827" t="s">
        <v>208</v>
      </c>
      <c r="AJ10" s="827" t="s">
        <v>209</v>
      </c>
      <c r="AK10" s="827" t="s">
        <v>210</v>
      </c>
      <c r="AL10" s="827" t="s">
        <v>211</v>
      </c>
      <c r="AM10" s="1356"/>
    </row>
    <row r="11" spans="1:39" s="249" customFormat="1" ht="15">
      <c r="A11" s="1369"/>
      <c r="B11" s="835" t="s">
        <v>82</v>
      </c>
      <c r="C11" s="835" t="s">
        <v>212</v>
      </c>
      <c r="D11" s="835" t="s">
        <v>213</v>
      </c>
      <c r="E11" s="836" t="s">
        <v>214</v>
      </c>
      <c r="F11" s="836"/>
      <c r="G11" s="836"/>
      <c r="H11" s="836"/>
      <c r="I11" s="836" t="s">
        <v>215</v>
      </c>
      <c r="J11" s="836" t="s">
        <v>215</v>
      </c>
      <c r="K11" s="837"/>
      <c r="L11" s="836" t="s">
        <v>344</v>
      </c>
      <c r="M11" s="836" t="s">
        <v>216</v>
      </c>
      <c r="N11" s="836" t="s">
        <v>216</v>
      </c>
      <c r="O11" s="835" t="s">
        <v>217</v>
      </c>
      <c r="P11" s="1357"/>
      <c r="Q11" s="1369"/>
      <c r="R11" s="836"/>
      <c r="S11" s="838" t="s">
        <v>218</v>
      </c>
      <c r="T11" s="839" t="s">
        <v>216</v>
      </c>
      <c r="U11" s="840" t="s">
        <v>219</v>
      </c>
      <c r="V11" s="841" t="s">
        <v>220</v>
      </c>
      <c r="W11" s="836"/>
      <c r="X11" s="841" t="s">
        <v>221</v>
      </c>
      <c r="Y11" s="836" t="s">
        <v>216</v>
      </c>
      <c r="Z11" s="842" t="s">
        <v>222</v>
      </c>
      <c r="AA11" s="836"/>
      <c r="AB11" s="836" t="s">
        <v>223</v>
      </c>
      <c r="AC11" s="841" t="s">
        <v>224</v>
      </c>
      <c r="AD11" s="836" t="s">
        <v>225</v>
      </c>
      <c r="AE11" s="843" t="s">
        <v>226</v>
      </c>
      <c r="AF11" s="836"/>
      <c r="AG11" s="838" t="s">
        <v>227</v>
      </c>
      <c r="AH11" s="844" t="s">
        <v>227</v>
      </c>
      <c r="AI11" s="838" t="s">
        <v>228</v>
      </c>
      <c r="AJ11" s="838" t="s">
        <v>227</v>
      </c>
      <c r="AK11" s="845" t="s">
        <v>83</v>
      </c>
      <c r="AL11" s="845" t="s">
        <v>229</v>
      </c>
      <c r="AM11" s="1357"/>
    </row>
    <row r="12" spans="1:39" s="520" customFormat="1" ht="29.25" customHeight="1">
      <c r="A12" s="834">
        <v>2015</v>
      </c>
      <c r="B12" s="846">
        <v>104754</v>
      </c>
      <c r="C12" s="846">
        <v>60528</v>
      </c>
      <c r="D12" s="846">
        <v>44226</v>
      </c>
      <c r="E12" s="846">
        <v>601157</v>
      </c>
      <c r="F12" s="846">
        <v>35356</v>
      </c>
      <c r="G12" s="846">
        <v>4853</v>
      </c>
      <c r="H12" s="846">
        <v>66</v>
      </c>
      <c r="I12" s="846">
        <v>66</v>
      </c>
      <c r="J12" s="846">
        <v>0</v>
      </c>
      <c r="K12" s="846">
        <v>4573</v>
      </c>
      <c r="L12" s="846">
        <v>38</v>
      </c>
      <c r="M12" s="846">
        <v>4535</v>
      </c>
      <c r="N12" s="846"/>
      <c r="O12" s="846">
        <v>214</v>
      </c>
      <c r="P12" s="847">
        <v>2015</v>
      </c>
      <c r="Q12" s="848">
        <v>2015</v>
      </c>
      <c r="R12" s="849">
        <v>621</v>
      </c>
      <c r="S12" s="849">
        <v>0</v>
      </c>
      <c r="T12" s="849">
        <v>590</v>
      </c>
      <c r="U12" s="849">
        <v>31</v>
      </c>
      <c r="V12" s="849">
        <v>0</v>
      </c>
      <c r="W12" s="849">
        <v>9088</v>
      </c>
      <c r="X12" s="849">
        <v>5160</v>
      </c>
      <c r="Y12" s="849">
        <v>3673</v>
      </c>
      <c r="Z12" s="849">
        <v>255</v>
      </c>
      <c r="AA12" s="849">
        <v>19159</v>
      </c>
      <c r="AB12" s="849">
        <v>4444</v>
      </c>
      <c r="AC12" s="849">
        <v>4891</v>
      </c>
      <c r="AD12" s="849">
        <v>9824</v>
      </c>
      <c r="AE12" s="849">
        <v>1635</v>
      </c>
      <c r="AF12" s="849">
        <v>565801</v>
      </c>
      <c r="AG12" s="849">
        <v>80507</v>
      </c>
      <c r="AH12" s="849">
        <v>40775</v>
      </c>
      <c r="AI12" s="849">
        <v>70558</v>
      </c>
      <c r="AJ12" s="849">
        <v>337372</v>
      </c>
      <c r="AK12" s="849">
        <v>36589</v>
      </c>
      <c r="AL12" s="849">
        <v>6.5</v>
      </c>
      <c r="AM12" s="832">
        <v>2015</v>
      </c>
    </row>
    <row r="13" spans="1:39" s="520" customFormat="1" ht="29.25" customHeight="1">
      <c r="A13" s="834">
        <v>2016</v>
      </c>
      <c r="B13" s="846">
        <v>103873</v>
      </c>
      <c r="C13" s="846">
        <v>67206</v>
      </c>
      <c r="D13" s="846">
        <v>36667</v>
      </c>
      <c r="E13" s="846">
        <v>601425.44</v>
      </c>
      <c r="F13" s="846">
        <v>35325.44</v>
      </c>
      <c r="G13" s="846">
        <v>4840.06</v>
      </c>
      <c r="H13" s="846">
        <v>0</v>
      </c>
      <c r="I13" s="846">
        <v>0</v>
      </c>
      <c r="J13" s="846">
        <v>0</v>
      </c>
      <c r="K13" s="846">
        <v>4605.06</v>
      </c>
      <c r="L13" s="846">
        <v>79.06</v>
      </c>
      <c r="M13" s="846">
        <v>4526</v>
      </c>
      <c r="N13" s="846">
        <v>0</v>
      </c>
      <c r="O13" s="846">
        <v>235</v>
      </c>
      <c r="P13" s="847">
        <v>2016</v>
      </c>
      <c r="Q13" s="848">
        <v>2016</v>
      </c>
      <c r="R13" s="849">
        <v>625.38</v>
      </c>
      <c r="S13" s="849">
        <v>0</v>
      </c>
      <c r="T13" s="849">
        <v>590</v>
      </c>
      <c r="U13" s="849">
        <v>35.38</v>
      </c>
      <c r="V13" s="849">
        <v>0</v>
      </c>
      <c r="W13" s="849">
        <v>8965</v>
      </c>
      <c r="X13" s="849">
        <v>5098</v>
      </c>
      <c r="Y13" s="849">
        <v>3619</v>
      </c>
      <c r="Z13" s="849">
        <v>248</v>
      </c>
      <c r="AA13" s="849">
        <v>19232</v>
      </c>
      <c r="AB13" s="849">
        <v>4444</v>
      </c>
      <c r="AC13" s="849">
        <v>4589</v>
      </c>
      <c r="AD13" s="849">
        <v>10199</v>
      </c>
      <c r="AE13" s="849">
        <v>1663</v>
      </c>
      <c r="AF13" s="849">
        <v>566100</v>
      </c>
      <c r="AG13" s="849">
        <v>85186</v>
      </c>
      <c r="AH13" s="849">
        <v>41361</v>
      </c>
      <c r="AI13" s="849">
        <v>70473</v>
      </c>
      <c r="AJ13" s="849">
        <v>332923</v>
      </c>
      <c r="AK13" s="849">
        <v>36157</v>
      </c>
      <c r="AL13" s="849">
        <v>6</v>
      </c>
      <c r="AM13" s="832">
        <v>2016</v>
      </c>
    </row>
    <row r="14" spans="1:39" s="520" customFormat="1" ht="29.25" customHeight="1">
      <c r="A14" s="834">
        <v>2017</v>
      </c>
      <c r="B14" s="846">
        <v>103198</v>
      </c>
      <c r="C14" s="846">
        <v>58353</v>
      </c>
      <c r="D14" s="846">
        <v>44845</v>
      </c>
      <c r="E14" s="846">
        <v>601424</v>
      </c>
      <c r="F14" s="846">
        <v>35324.88</v>
      </c>
      <c r="G14" s="846">
        <v>4840</v>
      </c>
      <c r="H14" s="846">
        <v>0</v>
      </c>
      <c r="I14" s="846">
        <v>0</v>
      </c>
      <c r="J14" s="846">
        <v>0</v>
      </c>
      <c r="K14" s="846">
        <v>4605</v>
      </c>
      <c r="L14" s="846">
        <v>79</v>
      </c>
      <c r="M14" s="846">
        <v>4526</v>
      </c>
      <c r="N14" s="846">
        <v>0</v>
      </c>
      <c r="O14" s="846">
        <v>235</v>
      </c>
      <c r="P14" s="847">
        <v>2017</v>
      </c>
      <c r="Q14" s="848">
        <v>2017</v>
      </c>
      <c r="R14" s="849">
        <v>625.18</v>
      </c>
      <c r="S14" s="849">
        <v>0</v>
      </c>
      <c r="T14" s="849">
        <v>589.8</v>
      </c>
      <c r="U14" s="849">
        <v>35.38</v>
      </c>
      <c r="V14" s="849">
        <v>0</v>
      </c>
      <c r="W14" s="849">
        <v>8964.599999999999</v>
      </c>
      <c r="X14" s="849">
        <v>5097.5</v>
      </c>
      <c r="Y14" s="849">
        <v>3618.8</v>
      </c>
      <c r="Z14" s="849">
        <v>248.3</v>
      </c>
      <c r="AA14" s="849">
        <v>19231.6</v>
      </c>
      <c r="AB14" s="849">
        <v>4444</v>
      </c>
      <c r="AC14" s="849">
        <v>4588.8</v>
      </c>
      <c r="AD14" s="849">
        <v>10198.8</v>
      </c>
      <c r="AE14" s="849">
        <v>1663.5</v>
      </c>
      <c r="AF14" s="849">
        <v>566099.6</v>
      </c>
      <c r="AG14" s="849">
        <v>85186.5</v>
      </c>
      <c r="AH14" s="849">
        <v>41360.8</v>
      </c>
      <c r="AI14" s="849">
        <v>70472.7</v>
      </c>
      <c r="AJ14" s="849">
        <v>332922.6</v>
      </c>
      <c r="AK14" s="849">
        <v>36157</v>
      </c>
      <c r="AL14" s="849">
        <v>6</v>
      </c>
      <c r="AM14" s="832">
        <v>2017</v>
      </c>
    </row>
    <row r="15" spans="1:39" s="520" customFormat="1" ht="29.25" customHeight="1">
      <c r="A15" s="834">
        <v>2018</v>
      </c>
      <c r="B15" s="846">
        <v>101990</v>
      </c>
      <c r="C15" s="846">
        <v>66734</v>
      </c>
      <c r="D15" s="846">
        <v>35256</v>
      </c>
      <c r="E15" s="846">
        <v>601427</v>
      </c>
      <c r="F15" s="846">
        <v>35326</v>
      </c>
      <c r="G15" s="846">
        <v>4840</v>
      </c>
      <c r="H15" s="846">
        <v>0</v>
      </c>
      <c r="I15" s="846">
        <v>0</v>
      </c>
      <c r="J15" s="846">
        <v>0</v>
      </c>
      <c r="K15" s="846">
        <v>4605</v>
      </c>
      <c r="L15" s="846">
        <v>79</v>
      </c>
      <c r="M15" s="846">
        <v>4526</v>
      </c>
      <c r="N15" s="846">
        <v>0</v>
      </c>
      <c r="O15" s="846">
        <v>235</v>
      </c>
      <c r="P15" s="847">
        <v>2018</v>
      </c>
      <c r="Q15" s="848">
        <v>2018</v>
      </c>
      <c r="R15" s="849">
        <v>625</v>
      </c>
      <c r="S15" s="849">
        <v>0</v>
      </c>
      <c r="T15" s="849">
        <v>590</v>
      </c>
      <c r="U15" s="849">
        <v>35</v>
      </c>
      <c r="V15" s="849">
        <v>0</v>
      </c>
      <c r="W15" s="849">
        <v>8965</v>
      </c>
      <c r="X15" s="849">
        <v>5098</v>
      </c>
      <c r="Y15" s="849">
        <v>3619</v>
      </c>
      <c r="Z15" s="849">
        <v>248</v>
      </c>
      <c r="AA15" s="849">
        <v>19232</v>
      </c>
      <c r="AB15" s="849">
        <v>4444</v>
      </c>
      <c r="AC15" s="849">
        <v>4589</v>
      </c>
      <c r="AD15" s="849">
        <v>10199</v>
      </c>
      <c r="AE15" s="849">
        <v>1664</v>
      </c>
      <c r="AF15" s="849">
        <v>566101</v>
      </c>
      <c r="AG15" s="849">
        <v>85187</v>
      </c>
      <c r="AH15" s="849">
        <v>41361</v>
      </c>
      <c r="AI15" s="849">
        <v>70473</v>
      </c>
      <c r="AJ15" s="849">
        <v>332923</v>
      </c>
      <c r="AK15" s="849">
        <v>36157</v>
      </c>
      <c r="AL15" s="849">
        <v>6</v>
      </c>
      <c r="AM15" s="832">
        <v>2018</v>
      </c>
    </row>
    <row r="16" spans="1:39" s="1110" customFormat="1" ht="29.25" customHeight="1">
      <c r="A16" s="850">
        <v>2019</v>
      </c>
      <c r="B16" s="851">
        <f>SUM(C16:D16)</f>
        <v>101114</v>
      </c>
      <c r="C16" s="851">
        <v>57105</v>
      </c>
      <c r="D16" s="851">
        <v>44009</v>
      </c>
      <c r="E16" s="851">
        <f>SUM(F16,AF16)</f>
        <v>601426</v>
      </c>
      <c r="F16" s="851">
        <f>SUM(G16,R16,W16,AA16,AE16)</f>
        <v>35325</v>
      </c>
      <c r="G16" s="851">
        <f>H16+K16+O16</f>
        <v>4839</v>
      </c>
      <c r="H16" s="851">
        <f>SUM(I16:J16)</f>
        <v>0</v>
      </c>
      <c r="I16" s="851">
        <v>0</v>
      </c>
      <c r="J16" s="851">
        <v>0</v>
      </c>
      <c r="K16" s="851">
        <f>SUM(L16:N16)</f>
        <v>4604</v>
      </c>
      <c r="L16" s="851">
        <v>79</v>
      </c>
      <c r="M16" s="851">
        <v>4525</v>
      </c>
      <c r="N16" s="851">
        <v>0</v>
      </c>
      <c r="O16" s="851">
        <v>235</v>
      </c>
      <c r="P16" s="852">
        <v>2019</v>
      </c>
      <c r="Q16" s="850">
        <v>2019</v>
      </c>
      <c r="R16" s="853">
        <f>SUM(S16:V16)</f>
        <v>625</v>
      </c>
      <c r="S16" s="853">
        <v>0</v>
      </c>
      <c r="T16" s="853">
        <v>590</v>
      </c>
      <c r="U16" s="853">
        <v>35</v>
      </c>
      <c r="V16" s="853">
        <v>0</v>
      </c>
      <c r="W16" s="853">
        <f>SUM(X16:Z16)</f>
        <v>8965</v>
      </c>
      <c r="X16" s="853">
        <v>5098</v>
      </c>
      <c r="Y16" s="853">
        <v>3619</v>
      </c>
      <c r="Z16" s="853">
        <v>248</v>
      </c>
      <c r="AA16" s="853">
        <f>SUM(AB16:AD16)</f>
        <v>19232</v>
      </c>
      <c r="AB16" s="853">
        <v>4444</v>
      </c>
      <c r="AC16" s="853">
        <v>4589</v>
      </c>
      <c r="AD16" s="853">
        <v>10199</v>
      </c>
      <c r="AE16" s="853">
        <v>1664</v>
      </c>
      <c r="AF16" s="853">
        <f>SUM(AG16:AK16)</f>
        <v>566101</v>
      </c>
      <c r="AG16" s="853">
        <v>85187</v>
      </c>
      <c r="AH16" s="853">
        <v>41361</v>
      </c>
      <c r="AI16" s="853">
        <v>70473</v>
      </c>
      <c r="AJ16" s="853">
        <v>332923</v>
      </c>
      <c r="AK16" s="853">
        <v>36157</v>
      </c>
      <c r="AL16" s="1109">
        <v>6.4</v>
      </c>
      <c r="AM16" s="852">
        <v>2019</v>
      </c>
    </row>
    <row r="17" spans="1:39" s="249" customFormat="1" ht="3" customHeight="1" thickBot="1">
      <c r="A17" s="564"/>
      <c r="B17" s="565"/>
      <c r="C17" s="565"/>
      <c r="D17" s="565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7"/>
      <c r="P17" s="568"/>
      <c r="Q17" s="564"/>
      <c r="R17" s="567"/>
      <c r="S17" s="567"/>
      <c r="T17" s="567"/>
      <c r="U17" s="567"/>
      <c r="V17" s="567"/>
      <c r="W17" s="567"/>
      <c r="X17" s="566"/>
      <c r="Y17" s="566"/>
      <c r="Z17" s="566"/>
      <c r="AA17" s="566"/>
      <c r="AB17" s="566"/>
      <c r="AC17" s="567"/>
      <c r="AD17" s="566"/>
      <c r="AE17" s="567"/>
      <c r="AF17" s="566"/>
      <c r="AG17" s="566"/>
      <c r="AH17" s="566"/>
      <c r="AI17" s="567"/>
      <c r="AJ17" s="566"/>
      <c r="AK17" s="567"/>
      <c r="AL17" s="567"/>
      <c r="AM17" s="569"/>
    </row>
    <row r="18" spans="1:39" s="249" customFormat="1" ht="15.75">
      <c r="A18" s="18" t="s">
        <v>1033</v>
      </c>
      <c r="B18" s="246"/>
      <c r="C18" s="246"/>
      <c r="D18" s="246"/>
      <c r="E18" s="250"/>
      <c r="F18" s="247"/>
      <c r="G18" s="247"/>
      <c r="H18" s="246"/>
      <c r="I18" s="19" t="s">
        <v>1034</v>
      </c>
      <c r="J18" s="246"/>
      <c r="K18" s="246"/>
      <c r="L18" s="246"/>
      <c r="M18" s="246"/>
      <c r="N18" s="246"/>
      <c r="O18" s="246"/>
      <c r="P18" s="246"/>
      <c r="Q18" s="246"/>
      <c r="R18" s="18" t="s">
        <v>1033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19" t="s">
        <v>1034</v>
      </c>
      <c r="AE18" s="246"/>
      <c r="AF18" s="246"/>
      <c r="AG18" s="246"/>
      <c r="AH18" s="246"/>
      <c r="AI18" s="246"/>
      <c r="AJ18" s="246"/>
      <c r="AK18" s="246"/>
      <c r="AL18" s="246"/>
      <c r="AM18" s="244"/>
    </row>
    <row r="19" spans="1:39" s="249" customFormat="1" ht="15">
      <c r="A19" s="18" t="s">
        <v>404</v>
      </c>
      <c r="B19" s="570"/>
      <c r="C19" s="570"/>
      <c r="D19" s="570"/>
      <c r="E19" s="571"/>
      <c r="F19" s="240"/>
      <c r="G19" s="572"/>
      <c r="I19" s="19" t="s">
        <v>230</v>
      </c>
      <c r="J19" s="570"/>
      <c r="K19" s="570"/>
      <c r="L19" s="570"/>
      <c r="M19" s="570"/>
      <c r="N19" s="570"/>
      <c r="O19" s="573"/>
      <c r="P19" s="239"/>
      <c r="Q19" s="239"/>
      <c r="R19" s="18" t="s">
        <v>404</v>
      </c>
      <c r="S19" s="573"/>
      <c r="T19" s="573"/>
      <c r="U19" s="573"/>
      <c r="V19" s="573"/>
      <c r="X19" s="570"/>
      <c r="Y19" s="570"/>
      <c r="Z19" s="239"/>
      <c r="AB19" s="570"/>
      <c r="AD19" s="19" t="s">
        <v>230</v>
      </c>
      <c r="AE19" s="573"/>
      <c r="AF19" s="570"/>
      <c r="AG19" s="570"/>
      <c r="AH19" s="239"/>
      <c r="AI19" s="573"/>
      <c r="AJ19" s="570"/>
      <c r="AK19" s="573"/>
      <c r="AL19" s="573"/>
      <c r="AM19" s="239"/>
    </row>
    <row r="20" spans="1:39" s="249" customFormat="1" ht="15" hidden="1">
      <c r="A20" s="18" t="s">
        <v>123</v>
      </c>
      <c r="B20" s="574"/>
      <c r="C20" s="574"/>
      <c r="D20" s="574"/>
      <c r="E20" s="574"/>
      <c r="F20" s="575"/>
      <c r="G20" s="575"/>
      <c r="H20" s="574"/>
      <c r="I20" s="19" t="s">
        <v>91</v>
      </c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6"/>
    </row>
    <row r="21" spans="1:39" s="249" customFormat="1" ht="15.75" hidden="1">
      <c r="A21" s="576"/>
      <c r="B21" s="246"/>
      <c r="C21" s="574"/>
      <c r="D21" s="574"/>
      <c r="E21" s="574"/>
      <c r="F21" s="575"/>
      <c r="G21" s="575"/>
      <c r="H21" s="574"/>
      <c r="I21" s="574"/>
      <c r="J21" s="574"/>
      <c r="K21" s="574"/>
      <c r="L21" s="574"/>
      <c r="M21" s="577" t="e">
        <f>#REF!+#REF!+#REF!+#REF!+#REF!+#REF!+#REF!+#REF!</f>
        <v>#REF!</v>
      </c>
      <c r="N21" s="577" t="e">
        <f>#REF!+#REF!+#REF!</f>
        <v>#REF!</v>
      </c>
      <c r="O21" s="577" t="e">
        <f>#REF!+#REF!+#REF!+#REF!+#REF!+#REF!</f>
        <v>#REF!</v>
      </c>
      <c r="P21" s="574"/>
      <c r="Q21" s="574"/>
      <c r="R21" s="574"/>
      <c r="S21" s="574"/>
      <c r="T21" s="577" t="e">
        <f>#REF!+#REF!+#REF!+#REF!+#REF!+#REF!+#REF!</f>
        <v>#REF!</v>
      </c>
      <c r="U21" s="574"/>
      <c r="V21" s="574"/>
      <c r="W21" s="574"/>
      <c r="X21" s="574"/>
      <c r="Y21" s="577" t="e">
        <f>#REF!+#REF!+#REF!+#REF!+#REF!+#REF!+#REF!</f>
        <v>#REF!</v>
      </c>
      <c r="Z21" s="577" t="e">
        <f>#REF!+#REF!</f>
        <v>#REF!</v>
      </c>
      <c r="AA21" s="574"/>
      <c r="AB21" s="577" t="e">
        <f>#REF!+#REF!+#REF!+#REF!+#REF!</f>
        <v>#REF!</v>
      </c>
      <c r="AC21" s="577" t="e">
        <f>#REF!+#REF!+#REF!+#REF!+#REF!</f>
        <v>#REF!</v>
      </c>
      <c r="AD21" s="577" t="e">
        <f>#REF!+#REF!+#REF!+#REF!+#REF!+#REF!+#REF!+#REF!+#REF!+#REF!</f>
        <v>#REF!</v>
      </c>
      <c r="AE21" s="577" t="e">
        <f>#REF!+#REF!+#REF!+#REF!</f>
        <v>#REF!</v>
      </c>
      <c r="AF21" s="574"/>
      <c r="AG21" s="577" t="e">
        <f>#REF!+#REF!+#REF!+#REF!+#REF!+#REF!+#REF!+#REF!+#REF!+#REF!+#REF!+#REF!</f>
        <v>#REF!</v>
      </c>
      <c r="AH21" s="577" t="e">
        <f>#REF!+#REF!+#REF!+#REF!+#REF!+#REF!+#REF!+#REF!+#REF!+#REF!+#REF!+#REF!</f>
        <v>#REF!</v>
      </c>
      <c r="AI21" s="577" t="e">
        <f>#REF!+#REF!+#REF!+#REF!+#REF!+#REF!+#REF!+#REF!+#REF!+#REF!+#REF!+#REF!</f>
        <v>#REF!</v>
      </c>
      <c r="AJ21" s="577" t="e">
        <f>#REF!+#REF!+#REF!+#REF!+#REF!+#REF!+#REF!+#REF!+#REF!+#REF!+#REF!+#REF!</f>
        <v>#REF!</v>
      </c>
      <c r="AK21" s="577" t="e">
        <f>#REF!+#REF!+#REF!+#REF!+#REF!+#REF!+#REF!+#REF!+#REF!+#REF!+#REF!+#REF!</f>
        <v>#REF!</v>
      </c>
      <c r="AL21" s="577"/>
      <c r="AM21" s="576"/>
    </row>
    <row r="22" spans="1:39" s="249" customFormat="1" ht="15.75" hidden="1">
      <c r="A22" s="244"/>
      <c r="B22" s="246"/>
      <c r="C22" s="246"/>
      <c r="D22" s="246"/>
      <c r="E22" s="246"/>
      <c r="F22" s="247"/>
      <c r="G22" s="247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4"/>
    </row>
    <row r="23" spans="1:39" s="249" customFormat="1" ht="15.75" hidden="1">
      <c r="A23" s="244"/>
      <c r="B23" s="246"/>
      <c r="C23" s="246"/>
      <c r="D23" s="246"/>
      <c r="E23" s="246"/>
      <c r="F23" s="247"/>
      <c r="G23" s="247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4"/>
    </row>
    <row r="24" spans="1:39" s="249" customFormat="1" ht="15.75" hidden="1">
      <c r="A24" s="244"/>
      <c r="B24" s="246"/>
      <c r="C24" s="246"/>
      <c r="D24" s="246"/>
      <c r="E24" s="246"/>
      <c r="F24" s="247"/>
      <c r="G24" s="247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4"/>
    </row>
    <row r="25" spans="1:39" s="249" customFormat="1" ht="15.75" hidden="1">
      <c r="A25" s="244"/>
      <c r="B25" s="246"/>
      <c r="C25" s="246"/>
      <c r="D25" s="246"/>
      <c r="E25" s="246"/>
      <c r="F25" s="247"/>
      <c r="G25" s="247"/>
      <c r="H25" s="246"/>
      <c r="I25" s="246"/>
      <c r="J25" s="246"/>
      <c r="K25" s="246"/>
      <c r="L25" s="246"/>
      <c r="M25" s="246"/>
      <c r="N25" s="246">
        <f>421.94-149.23</f>
        <v>272.71000000000004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4"/>
    </row>
    <row r="26" spans="1:39" s="249" customFormat="1" ht="15.75" hidden="1">
      <c r="A26" s="244"/>
      <c r="B26" s="246"/>
      <c r="C26" s="246"/>
      <c r="D26" s="246"/>
      <c r="E26" s="246"/>
      <c r="F26" s="247"/>
      <c r="G26" s="24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4"/>
    </row>
    <row r="27" spans="1:39" s="249" customFormat="1" ht="15.75">
      <c r="A27" s="244"/>
      <c r="B27" s="246"/>
      <c r="C27" s="246"/>
      <c r="D27" s="246"/>
      <c r="E27" s="246"/>
      <c r="F27" s="247"/>
      <c r="G27" s="24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4"/>
    </row>
  </sheetData>
  <sheetProtection/>
  <mergeCells count="15">
    <mergeCell ref="B6:D6"/>
    <mergeCell ref="H8:J8"/>
    <mergeCell ref="AA7:AD7"/>
    <mergeCell ref="P6:P11"/>
    <mergeCell ref="Q6:Q11"/>
    <mergeCell ref="AF6:AL6"/>
    <mergeCell ref="AM6:AM11"/>
    <mergeCell ref="AK7:AL7"/>
    <mergeCell ref="K8:N8"/>
    <mergeCell ref="R6:AE6"/>
    <mergeCell ref="A3:H3"/>
    <mergeCell ref="I3:P3"/>
    <mergeCell ref="Q3:AB3"/>
    <mergeCell ref="AD3:AM3"/>
    <mergeCell ref="A6:A11"/>
  </mergeCells>
  <printOptions/>
  <pageMargins left="0.984251968503937" right="0.984251968503937" top="0.5905511811023623" bottom="0.5905511811023623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L18"/>
  <sheetViews>
    <sheetView view="pageBreakPreview" zoomScaleNormal="95" zoomScaleSheetLayoutView="100" zoomScalePageLayoutView="0" workbookViewId="0" topLeftCell="J1">
      <selection activeCell="A14" sqref="A14:IV14"/>
    </sheetView>
  </sheetViews>
  <sheetFormatPr defaultColWidth="8.88671875" defaultRowHeight="13.5"/>
  <cols>
    <col min="1" max="1" width="8.5546875" style="244" customWidth="1"/>
    <col min="2" max="2" width="6.77734375" style="245" customWidth="1"/>
    <col min="3" max="6" width="6.4453125" style="245" customWidth="1"/>
    <col min="7" max="8" width="6.4453125" style="246" customWidth="1"/>
    <col min="9" max="10" width="6.4453125" style="247" customWidth="1"/>
    <col min="11" max="11" width="6.21484375" style="246" customWidth="1"/>
    <col min="12" max="12" width="5.5546875" style="246" customWidth="1"/>
    <col min="13" max="13" width="5.88671875" style="246" customWidth="1"/>
    <col min="14" max="14" width="6.77734375" style="246" customWidth="1"/>
    <col min="15" max="15" width="6.99609375" style="246" customWidth="1"/>
    <col min="16" max="17" width="6.77734375" style="246" customWidth="1"/>
    <col min="18" max="18" width="7.21484375" style="246" customWidth="1"/>
    <col min="19" max="19" width="6.88671875" style="246" customWidth="1"/>
    <col min="20" max="20" width="7.10546875" style="246" customWidth="1"/>
    <col min="21" max="21" width="8.5546875" style="246" customWidth="1"/>
    <col min="22" max="22" width="7.5546875" style="246" customWidth="1"/>
    <col min="23" max="26" width="7.21484375" style="246" customWidth="1"/>
    <col min="27" max="27" width="7.5546875" style="246" customWidth="1"/>
    <col min="28" max="29" width="7.21484375" style="246" customWidth="1"/>
    <col min="30" max="30" width="7.3359375" style="246" customWidth="1"/>
    <col min="31" max="32" width="7.10546875" style="246" customWidth="1"/>
    <col min="33" max="33" width="7.3359375" style="246" customWidth="1"/>
    <col min="34" max="35" width="7.21484375" style="246" customWidth="1"/>
    <col min="36" max="36" width="7.6640625" style="246" customWidth="1"/>
    <col min="37" max="37" width="7.3359375" style="246" customWidth="1"/>
    <col min="38" max="38" width="8.5546875" style="246" customWidth="1"/>
    <col min="39" max="16384" width="8.88671875" style="244" customWidth="1"/>
  </cols>
  <sheetData>
    <row r="1" spans="1:38" s="229" customFormat="1" ht="11.25">
      <c r="A1" s="227" t="s">
        <v>277</v>
      </c>
      <c r="B1" s="226"/>
      <c r="C1" s="226"/>
      <c r="D1" s="226"/>
      <c r="E1" s="226"/>
      <c r="F1" s="226"/>
      <c r="G1" s="227"/>
      <c r="H1" s="227"/>
      <c r="I1" s="228"/>
      <c r="J1" s="228"/>
      <c r="K1" s="227"/>
      <c r="L1" s="227"/>
      <c r="M1" s="227"/>
      <c r="N1" s="227"/>
      <c r="O1" s="227"/>
      <c r="P1" s="227"/>
      <c r="Q1" s="227"/>
      <c r="R1" s="227"/>
      <c r="T1" s="518" t="s">
        <v>152</v>
      </c>
      <c r="U1" s="227" t="s">
        <v>277</v>
      </c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L1" s="518" t="s">
        <v>152</v>
      </c>
    </row>
    <row r="2" spans="1:38" s="233" customFormat="1" ht="12">
      <c r="A2" s="231"/>
      <c r="B2" s="230"/>
      <c r="C2" s="230"/>
      <c r="D2" s="230"/>
      <c r="E2" s="230"/>
      <c r="F2" s="230"/>
      <c r="G2" s="231"/>
      <c r="H2" s="231"/>
      <c r="I2" s="232"/>
      <c r="J2" s="232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38" s="248" customFormat="1" ht="24.75" customHeight="1">
      <c r="A3" s="1366" t="s">
        <v>739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 t="s">
        <v>740</v>
      </c>
      <c r="L3" s="1366"/>
      <c r="M3" s="1366"/>
      <c r="N3" s="1366"/>
      <c r="O3" s="1366"/>
      <c r="P3" s="1366"/>
      <c r="Q3" s="1366"/>
      <c r="R3" s="1366"/>
      <c r="S3" s="1366"/>
      <c r="T3" s="1366"/>
      <c r="U3" s="1365" t="s">
        <v>741</v>
      </c>
      <c r="V3" s="1365"/>
      <c r="W3" s="1365"/>
      <c r="X3" s="1365"/>
      <c r="Y3" s="1365"/>
      <c r="Z3" s="1365"/>
      <c r="AA3" s="1365"/>
      <c r="AB3" s="1365"/>
      <c r="AC3" s="1365"/>
      <c r="AD3" s="1365" t="s">
        <v>742</v>
      </c>
      <c r="AE3" s="1365"/>
      <c r="AF3" s="1365"/>
      <c r="AG3" s="1365"/>
      <c r="AH3" s="1365"/>
      <c r="AI3" s="1365"/>
      <c r="AJ3" s="1365"/>
      <c r="AK3" s="1365"/>
      <c r="AL3" s="1365"/>
    </row>
    <row r="4" spans="1:38" s="237" customFormat="1" ht="12">
      <c r="A4" s="234"/>
      <c r="B4" s="235"/>
      <c r="C4" s="235"/>
      <c r="D4" s="235"/>
      <c r="E4" s="235"/>
      <c r="F4" s="235"/>
      <c r="G4" s="236"/>
      <c r="H4" s="236"/>
      <c r="I4" s="234"/>
      <c r="J4" s="234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</row>
    <row r="5" spans="1:38" s="239" customFormat="1" ht="16.5" customHeight="1" thickBot="1">
      <c r="A5" s="239" t="s">
        <v>278</v>
      </c>
      <c r="B5" s="238"/>
      <c r="C5" s="238"/>
      <c r="D5" s="238"/>
      <c r="E5" s="238"/>
      <c r="F5" s="238"/>
      <c r="I5" s="240"/>
      <c r="J5" s="240"/>
      <c r="T5" s="241" t="s">
        <v>153</v>
      </c>
      <c r="U5" s="239" t="s">
        <v>278</v>
      </c>
      <c r="AL5" s="241" t="s">
        <v>153</v>
      </c>
    </row>
    <row r="6" spans="1:38" s="239" customFormat="1" ht="15.75" customHeight="1">
      <c r="A6" s="854"/>
      <c r="B6" s="855" t="s">
        <v>700</v>
      </c>
      <c r="C6" s="1376" t="s">
        <v>701</v>
      </c>
      <c r="D6" s="1377"/>
      <c r="E6" s="1377"/>
      <c r="F6" s="1378"/>
      <c r="G6" s="1370" t="s">
        <v>702</v>
      </c>
      <c r="H6" s="1353"/>
      <c r="I6" s="1353"/>
      <c r="J6" s="1354"/>
      <c r="K6" s="1370" t="s">
        <v>703</v>
      </c>
      <c r="L6" s="1353"/>
      <c r="M6" s="1354"/>
      <c r="N6" s="856" t="s">
        <v>704</v>
      </c>
      <c r="O6" s="856" t="s">
        <v>705</v>
      </c>
      <c r="P6" s="1370" t="s">
        <v>706</v>
      </c>
      <c r="Q6" s="1353"/>
      <c r="R6" s="1353"/>
      <c r="S6" s="1353"/>
      <c r="T6" s="857"/>
      <c r="U6" s="854"/>
      <c r="V6" s="1370" t="s">
        <v>707</v>
      </c>
      <c r="W6" s="1353"/>
      <c r="X6" s="1353"/>
      <c r="Y6" s="1353"/>
      <c r="Z6" s="1353"/>
      <c r="AA6" s="1370" t="s">
        <v>708</v>
      </c>
      <c r="AB6" s="1353"/>
      <c r="AC6" s="1354"/>
      <c r="AD6" s="1352" t="s">
        <v>709</v>
      </c>
      <c r="AE6" s="1363"/>
      <c r="AF6" s="1363"/>
      <c r="AG6" s="1363"/>
      <c r="AH6" s="1363"/>
      <c r="AI6" s="1364"/>
      <c r="AJ6" s="858" t="s">
        <v>710</v>
      </c>
      <c r="AK6" s="804" t="s">
        <v>711</v>
      </c>
      <c r="AL6" s="857"/>
    </row>
    <row r="7" spans="1:38" s="239" customFormat="1" ht="15.75" customHeight="1">
      <c r="A7" s="1379" t="s">
        <v>712</v>
      </c>
      <c r="B7" s="859"/>
      <c r="C7" s="860" t="s">
        <v>713</v>
      </c>
      <c r="D7" s="860" t="s">
        <v>714</v>
      </c>
      <c r="E7" s="860" t="s">
        <v>715</v>
      </c>
      <c r="F7" s="860" t="s">
        <v>716</v>
      </c>
      <c r="G7" s="861" t="s">
        <v>713</v>
      </c>
      <c r="H7" s="820" t="s">
        <v>717</v>
      </c>
      <c r="I7" s="808" t="s">
        <v>718</v>
      </c>
      <c r="J7" s="818" t="s">
        <v>719</v>
      </c>
      <c r="K7" s="820" t="s">
        <v>713</v>
      </c>
      <c r="L7" s="820" t="s">
        <v>720</v>
      </c>
      <c r="M7" s="818" t="s">
        <v>721</v>
      </c>
      <c r="N7" s="827"/>
      <c r="O7" s="827"/>
      <c r="P7" s="818" t="s">
        <v>722</v>
      </c>
      <c r="Q7" s="818" t="s">
        <v>723</v>
      </c>
      <c r="R7" s="808" t="s">
        <v>724</v>
      </c>
      <c r="S7" s="820" t="s">
        <v>725</v>
      </c>
      <c r="T7" s="1380" t="s">
        <v>65</v>
      </c>
      <c r="U7" s="1379" t="s">
        <v>726</v>
      </c>
      <c r="V7" s="820" t="s">
        <v>727</v>
      </c>
      <c r="W7" s="818" t="s">
        <v>728</v>
      </c>
      <c r="X7" s="862" t="s">
        <v>729</v>
      </c>
      <c r="Y7" s="820" t="s">
        <v>730</v>
      </c>
      <c r="Z7" s="820" t="s">
        <v>731</v>
      </c>
      <c r="AA7" s="820" t="s">
        <v>713</v>
      </c>
      <c r="AB7" s="820" t="s">
        <v>714</v>
      </c>
      <c r="AC7" s="818" t="s">
        <v>732</v>
      </c>
      <c r="AD7" s="808" t="s">
        <v>713</v>
      </c>
      <c r="AE7" s="808" t="s">
        <v>733</v>
      </c>
      <c r="AF7" s="808" t="s">
        <v>734</v>
      </c>
      <c r="AG7" s="808" t="s">
        <v>735</v>
      </c>
      <c r="AH7" s="823" t="s">
        <v>736</v>
      </c>
      <c r="AI7" s="823" t="s">
        <v>737</v>
      </c>
      <c r="AJ7" s="827" t="s">
        <v>738</v>
      </c>
      <c r="AK7" s="809"/>
      <c r="AL7" s="1380" t="s">
        <v>65</v>
      </c>
    </row>
    <row r="8" spans="1:38" s="239" customFormat="1" ht="15.75" customHeight="1">
      <c r="A8" s="1379"/>
      <c r="B8" s="859"/>
      <c r="C8" s="859" t="s">
        <v>154</v>
      </c>
      <c r="D8" s="859"/>
      <c r="E8" s="859"/>
      <c r="F8" s="859"/>
      <c r="G8" s="807" t="s">
        <v>154</v>
      </c>
      <c r="H8" s="807"/>
      <c r="I8" s="827" t="s">
        <v>155</v>
      </c>
      <c r="J8" s="809"/>
      <c r="K8" s="807" t="s">
        <v>154</v>
      </c>
      <c r="L8" s="863"/>
      <c r="M8" s="864"/>
      <c r="N8" s="822" t="s">
        <v>156</v>
      </c>
      <c r="O8" s="822" t="s">
        <v>157</v>
      </c>
      <c r="P8" s="809" t="s">
        <v>154</v>
      </c>
      <c r="Q8" s="809" t="s">
        <v>158</v>
      </c>
      <c r="R8" s="865" t="s">
        <v>159</v>
      </c>
      <c r="S8" s="807"/>
      <c r="T8" s="1380"/>
      <c r="U8" s="1379"/>
      <c r="V8" s="807" t="s">
        <v>154</v>
      </c>
      <c r="W8" s="809"/>
      <c r="X8" s="829"/>
      <c r="Y8" s="821"/>
      <c r="Z8" s="821"/>
      <c r="AA8" s="807" t="s">
        <v>154</v>
      </c>
      <c r="AB8" s="807"/>
      <c r="AC8" s="809"/>
      <c r="AD8" s="807" t="s">
        <v>154</v>
      </c>
      <c r="AE8" s="807" t="s">
        <v>160</v>
      </c>
      <c r="AF8" s="828"/>
      <c r="AG8" s="807"/>
      <c r="AH8" s="809"/>
      <c r="AI8" s="827" t="s">
        <v>265</v>
      </c>
      <c r="AJ8" s="807" t="s">
        <v>161</v>
      </c>
      <c r="AK8" s="809"/>
      <c r="AL8" s="1380"/>
    </row>
    <row r="9" spans="1:38" s="242" customFormat="1" ht="15.75" customHeight="1">
      <c r="A9" s="866"/>
      <c r="B9" s="867" t="s">
        <v>162</v>
      </c>
      <c r="C9" s="845" t="s">
        <v>163</v>
      </c>
      <c r="D9" s="845" t="s">
        <v>164</v>
      </c>
      <c r="E9" s="838" t="s">
        <v>165</v>
      </c>
      <c r="F9" s="845" t="s">
        <v>166</v>
      </c>
      <c r="G9" s="845" t="s">
        <v>163</v>
      </c>
      <c r="H9" s="845" t="s">
        <v>167</v>
      </c>
      <c r="I9" s="845" t="s">
        <v>168</v>
      </c>
      <c r="J9" s="838" t="s">
        <v>169</v>
      </c>
      <c r="K9" s="838" t="s">
        <v>163</v>
      </c>
      <c r="L9" s="845" t="s">
        <v>170</v>
      </c>
      <c r="M9" s="838" t="s">
        <v>171</v>
      </c>
      <c r="N9" s="845" t="s">
        <v>172</v>
      </c>
      <c r="O9" s="845" t="s">
        <v>173</v>
      </c>
      <c r="P9" s="845" t="s">
        <v>163</v>
      </c>
      <c r="Q9" s="845" t="s">
        <v>174</v>
      </c>
      <c r="R9" s="845" t="s">
        <v>175</v>
      </c>
      <c r="S9" s="845" t="s">
        <v>176</v>
      </c>
      <c r="T9" s="868"/>
      <c r="U9" s="866"/>
      <c r="V9" s="845" t="s">
        <v>163</v>
      </c>
      <c r="W9" s="845" t="s">
        <v>177</v>
      </c>
      <c r="X9" s="845" t="s">
        <v>178</v>
      </c>
      <c r="Y9" s="845" t="s">
        <v>179</v>
      </c>
      <c r="Z9" s="845" t="s">
        <v>180</v>
      </c>
      <c r="AA9" s="838" t="s">
        <v>163</v>
      </c>
      <c r="AB9" s="845" t="s">
        <v>164</v>
      </c>
      <c r="AC9" s="838" t="s">
        <v>181</v>
      </c>
      <c r="AD9" s="845" t="s">
        <v>163</v>
      </c>
      <c r="AE9" s="845" t="s">
        <v>182</v>
      </c>
      <c r="AF9" s="836" t="s">
        <v>263</v>
      </c>
      <c r="AG9" s="845" t="s">
        <v>183</v>
      </c>
      <c r="AH9" s="838" t="s">
        <v>184</v>
      </c>
      <c r="AI9" s="838" t="s">
        <v>264</v>
      </c>
      <c r="AJ9" s="845" t="s">
        <v>185</v>
      </c>
      <c r="AK9" s="838" t="s">
        <v>186</v>
      </c>
      <c r="AL9" s="868"/>
    </row>
    <row r="10" spans="1:38" s="242" customFormat="1" ht="26.25" customHeight="1">
      <c r="A10" s="869">
        <v>2015</v>
      </c>
      <c r="B10" s="870">
        <v>4981.02</v>
      </c>
      <c r="C10" s="871">
        <v>0</v>
      </c>
      <c r="D10" s="871">
        <v>0</v>
      </c>
      <c r="E10" s="871">
        <v>0</v>
      </c>
      <c r="F10" s="871">
        <v>0</v>
      </c>
      <c r="G10" s="872">
        <v>44.7</v>
      </c>
      <c r="H10" s="872">
        <v>0</v>
      </c>
      <c r="I10" s="872">
        <v>0</v>
      </c>
      <c r="J10" s="872">
        <v>44.7</v>
      </c>
      <c r="K10" s="872">
        <v>0</v>
      </c>
      <c r="L10" s="872">
        <v>0</v>
      </c>
      <c r="M10" s="872">
        <v>0</v>
      </c>
      <c r="N10" s="872">
        <v>287.5</v>
      </c>
      <c r="O10" s="872">
        <v>0</v>
      </c>
      <c r="P10" s="872">
        <v>0</v>
      </c>
      <c r="Q10" s="872">
        <v>0</v>
      </c>
      <c r="R10" s="872">
        <v>0</v>
      </c>
      <c r="S10" s="873">
        <v>0</v>
      </c>
      <c r="T10" s="832">
        <v>2015</v>
      </c>
      <c r="U10" s="834">
        <v>2015</v>
      </c>
      <c r="V10" s="872">
        <v>0</v>
      </c>
      <c r="W10" s="872">
        <v>0</v>
      </c>
      <c r="X10" s="872">
        <v>0</v>
      </c>
      <c r="Y10" s="872">
        <v>0</v>
      </c>
      <c r="Z10" s="872">
        <v>0</v>
      </c>
      <c r="AA10" s="872">
        <v>270.86</v>
      </c>
      <c r="AB10" s="872">
        <v>270.86</v>
      </c>
      <c r="AC10" s="872">
        <v>0</v>
      </c>
      <c r="AD10" s="872">
        <v>4377.96</v>
      </c>
      <c r="AE10" s="872">
        <v>53.3</v>
      </c>
      <c r="AF10" s="872">
        <v>845.27</v>
      </c>
      <c r="AG10" s="872">
        <v>3479.39</v>
      </c>
      <c r="AH10" s="872">
        <v>0</v>
      </c>
      <c r="AI10" s="872">
        <v>0</v>
      </c>
      <c r="AJ10" s="872">
        <v>0</v>
      </c>
      <c r="AK10" s="874">
        <v>0</v>
      </c>
      <c r="AL10" s="832">
        <v>2015</v>
      </c>
    </row>
    <row r="11" spans="1:38" s="242" customFormat="1" ht="26.25" customHeight="1">
      <c r="A11" s="869">
        <v>2016</v>
      </c>
      <c r="B11" s="870">
        <v>5091.5599999999995</v>
      </c>
      <c r="C11" s="871">
        <v>0</v>
      </c>
      <c r="D11" s="871">
        <v>0</v>
      </c>
      <c r="E11" s="871">
        <v>0</v>
      </c>
      <c r="F11" s="871">
        <v>0</v>
      </c>
      <c r="G11" s="872">
        <v>44.7</v>
      </c>
      <c r="H11" s="872">
        <v>0</v>
      </c>
      <c r="I11" s="872">
        <v>0</v>
      </c>
      <c r="J11" s="872">
        <v>44.7</v>
      </c>
      <c r="K11" s="872">
        <v>0</v>
      </c>
      <c r="L11" s="872">
        <v>0</v>
      </c>
      <c r="M11" s="872">
        <v>0</v>
      </c>
      <c r="N11" s="872">
        <v>287.5</v>
      </c>
      <c r="O11" s="872">
        <v>0</v>
      </c>
      <c r="P11" s="872">
        <v>0</v>
      </c>
      <c r="Q11" s="872">
        <v>0</v>
      </c>
      <c r="R11" s="872">
        <v>0</v>
      </c>
      <c r="S11" s="873">
        <v>0</v>
      </c>
      <c r="T11" s="832">
        <v>2016</v>
      </c>
      <c r="U11" s="834">
        <v>2016</v>
      </c>
      <c r="V11" s="872">
        <v>0</v>
      </c>
      <c r="W11" s="872">
        <v>0</v>
      </c>
      <c r="X11" s="872">
        <v>0</v>
      </c>
      <c r="Y11" s="872">
        <v>0</v>
      </c>
      <c r="Z11" s="872">
        <v>0</v>
      </c>
      <c r="AA11" s="872">
        <v>270.86</v>
      </c>
      <c r="AB11" s="872">
        <v>270.86</v>
      </c>
      <c r="AC11" s="872">
        <v>0</v>
      </c>
      <c r="AD11" s="872">
        <v>4488.5</v>
      </c>
      <c r="AE11" s="872">
        <v>90.43</v>
      </c>
      <c r="AF11" s="872">
        <v>993.67</v>
      </c>
      <c r="AG11" s="872">
        <v>3404.4</v>
      </c>
      <c r="AH11" s="872">
        <v>0</v>
      </c>
      <c r="AI11" s="872">
        <v>0</v>
      </c>
      <c r="AJ11" s="872">
        <v>0</v>
      </c>
      <c r="AK11" s="874">
        <v>0</v>
      </c>
      <c r="AL11" s="832">
        <v>2016</v>
      </c>
    </row>
    <row r="12" spans="1:38" s="242" customFormat="1" ht="26.25" customHeight="1">
      <c r="A12" s="869">
        <v>2017</v>
      </c>
      <c r="B12" s="870">
        <v>5091.5599999999995</v>
      </c>
      <c r="C12" s="871">
        <v>0</v>
      </c>
      <c r="D12" s="871">
        <v>0</v>
      </c>
      <c r="E12" s="871">
        <v>0</v>
      </c>
      <c r="F12" s="871">
        <v>0</v>
      </c>
      <c r="G12" s="872">
        <v>44.7</v>
      </c>
      <c r="H12" s="872">
        <v>0</v>
      </c>
      <c r="I12" s="872">
        <v>0</v>
      </c>
      <c r="J12" s="872">
        <v>44.7</v>
      </c>
      <c r="K12" s="872">
        <v>0</v>
      </c>
      <c r="L12" s="872">
        <v>0</v>
      </c>
      <c r="M12" s="872">
        <v>0</v>
      </c>
      <c r="N12" s="872">
        <v>287.5</v>
      </c>
      <c r="O12" s="872">
        <v>0</v>
      </c>
      <c r="P12" s="872">
        <v>0</v>
      </c>
      <c r="Q12" s="872">
        <v>0</v>
      </c>
      <c r="R12" s="872">
        <v>0</v>
      </c>
      <c r="S12" s="873">
        <v>0</v>
      </c>
      <c r="T12" s="832">
        <v>2017</v>
      </c>
      <c r="U12" s="834">
        <v>2017</v>
      </c>
      <c r="V12" s="872">
        <v>0</v>
      </c>
      <c r="W12" s="872">
        <v>0</v>
      </c>
      <c r="X12" s="872">
        <v>0</v>
      </c>
      <c r="Y12" s="872">
        <v>0</v>
      </c>
      <c r="Z12" s="872">
        <v>0</v>
      </c>
      <c r="AA12" s="872">
        <v>270.86</v>
      </c>
      <c r="AB12" s="872">
        <v>270.86</v>
      </c>
      <c r="AC12" s="872">
        <v>0</v>
      </c>
      <c r="AD12" s="872">
        <v>4488.5</v>
      </c>
      <c r="AE12" s="872">
        <v>90.43</v>
      </c>
      <c r="AF12" s="872">
        <v>993.67</v>
      </c>
      <c r="AG12" s="872">
        <v>3404.4</v>
      </c>
      <c r="AH12" s="872">
        <v>0</v>
      </c>
      <c r="AI12" s="872">
        <v>0</v>
      </c>
      <c r="AJ12" s="872">
        <v>0</v>
      </c>
      <c r="AK12" s="874">
        <v>0</v>
      </c>
      <c r="AL12" s="832">
        <v>2017</v>
      </c>
    </row>
    <row r="13" spans="1:38" s="242" customFormat="1" ht="26.25" customHeight="1">
      <c r="A13" s="869">
        <v>2018</v>
      </c>
      <c r="B13" s="870">
        <v>4849.200000000001</v>
      </c>
      <c r="C13" s="871">
        <v>0</v>
      </c>
      <c r="D13" s="871">
        <v>0</v>
      </c>
      <c r="E13" s="871">
        <v>0</v>
      </c>
      <c r="F13" s="871">
        <v>0</v>
      </c>
      <c r="G13" s="872">
        <v>44.7</v>
      </c>
      <c r="H13" s="872">
        <v>0</v>
      </c>
      <c r="I13" s="872">
        <v>0</v>
      </c>
      <c r="J13" s="872">
        <v>44.7</v>
      </c>
      <c r="K13" s="872">
        <v>0</v>
      </c>
      <c r="L13" s="872">
        <v>0</v>
      </c>
      <c r="M13" s="872">
        <v>0</v>
      </c>
      <c r="N13" s="872">
        <v>287.5</v>
      </c>
      <c r="O13" s="872">
        <v>0</v>
      </c>
      <c r="P13" s="872">
        <v>0</v>
      </c>
      <c r="Q13" s="872">
        <v>0</v>
      </c>
      <c r="R13" s="872">
        <v>0</v>
      </c>
      <c r="S13" s="873">
        <v>0</v>
      </c>
      <c r="T13" s="832">
        <v>2018</v>
      </c>
      <c r="U13" s="834">
        <v>2018</v>
      </c>
      <c r="V13" s="872">
        <v>0</v>
      </c>
      <c r="W13" s="872">
        <v>0</v>
      </c>
      <c r="X13" s="872">
        <v>0</v>
      </c>
      <c r="Y13" s="872">
        <v>0</v>
      </c>
      <c r="Z13" s="872">
        <v>0</v>
      </c>
      <c r="AA13" s="872">
        <v>270.9</v>
      </c>
      <c r="AB13" s="872">
        <v>270.9</v>
      </c>
      <c r="AC13" s="872">
        <v>0</v>
      </c>
      <c r="AD13" s="872">
        <v>4246.1</v>
      </c>
      <c r="AE13" s="872">
        <v>43.5</v>
      </c>
      <c r="AF13" s="872">
        <v>798.3</v>
      </c>
      <c r="AG13" s="872">
        <v>3404.3</v>
      </c>
      <c r="AH13" s="872">
        <v>0</v>
      </c>
      <c r="AI13" s="872">
        <v>0</v>
      </c>
      <c r="AJ13" s="872">
        <v>0</v>
      </c>
      <c r="AK13" s="872">
        <v>0</v>
      </c>
      <c r="AL13" s="832">
        <v>2018</v>
      </c>
    </row>
    <row r="14" spans="1:38" s="243" customFormat="1" ht="26.25" customHeight="1">
      <c r="A14" s="875">
        <v>2019</v>
      </c>
      <c r="B14" s="876">
        <f>SUM(C14,G14,K14,N14,O14,P14,V14,AA14,AD14,AJ14,AK14)</f>
        <v>4849.200000000001</v>
      </c>
      <c r="C14" s="877">
        <f>SUM(D14:F14)</f>
        <v>0</v>
      </c>
      <c r="D14" s="877">
        <v>0</v>
      </c>
      <c r="E14" s="877">
        <v>0</v>
      </c>
      <c r="F14" s="877">
        <v>0</v>
      </c>
      <c r="G14" s="878">
        <f>H14+I14+J14</f>
        <v>44.7</v>
      </c>
      <c r="H14" s="878">
        <v>0</v>
      </c>
      <c r="I14" s="878">
        <v>0</v>
      </c>
      <c r="J14" s="878">
        <v>44.7</v>
      </c>
      <c r="K14" s="878">
        <f>SUM(L14:M14)</f>
        <v>0</v>
      </c>
      <c r="L14" s="878">
        <v>0</v>
      </c>
      <c r="M14" s="878">
        <v>0</v>
      </c>
      <c r="N14" s="878">
        <v>287.5</v>
      </c>
      <c r="O14" s="878">
        <v>0</v>
      </c>
      <c r="P14" s="878">
        <f>SUM(Q14:S14)</f>
        <v>0</v>
      </c>
      <c r="Q14" s="878">
        <v>0</v>
      </c>
      <c r="R14" s="878">
        <v>0</v>
      </c>
      <c r="S14" s="1142">
        <v>0</v>
      </c>
      <c r="T14" s="852">
        <v>2019</v>
      </c>
      <c r="U14" s="850">
        <v>2019</v>
      </c>
      <c r="V14" s="878">
        <f>SUM(W14:Z14)</f>
        <v>0</v>
      </c>
      <c r="W14" s="878">
        <v>0</v>
      </c>
      <c r="X14" s="878">
        <v>0</v>
      </c>
      <c r="Y14" s="878">
        <v>0</v>
      </c>
      <c r="Z14" s="878">
        <v>0</v>
      </c>
      <c r="AA14" s="878">
        <f>AB14+AC14</f>
        <v>270.9</v>
      </c>
      <c r="AB14" s="878">
        <v>270.9</v>
      </c>
      <c r="AC14" s="878">
        <v>0</v>
      </c>
      <c r="AD14" s="878">
        <f>SUM(AE14:AH14)</f>
        <v>4246.1</v>
      </c>
      <c r="AE14" s="878">
        <v>43.5</v>
      </c>
      <c r="AF14" s="878">
        <v>798.3</v>
      </c>
      <c r="AG14" s="878">
        <v>3404.3</v>
      </c>
      <c r="AH14" s="878">
        <v>0</v>
      </c>
      <c r="AI14" s="878">
        <v>0</v>
      </c>
      <c r="AJ14" s="878">
        <v>0</v>
      </c>
      <c r="AK14" s="878">
        <v>0</v>
      </c>
      <c r="AL14" s="852">
        <v>2019</v>
      </c>
    </row>
    <row r="15" spans="1:38" s="239" customFormat="1" ht="3" customHeight="1" thickBot="1">
      <c r="A15" s="578"/>
      <c r="B15" s="579"/>
      <c r="C15" s="566"/>
      <c r="D15" s="566"/>
      <c r="E15" s="566"/>
      <c r="F15" s="566"/>
      <c r="G15" s="565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7"/>
      <c r="T15" s="569"/>
      <c r="U15" s="578"/>
      <c r="V15" s="580"/>
      <c r="W15" s="567"/>
      <c r="X15" s="567"/>
      <c r="Y15" s="567"/>
      <c r="Z15" s="567"/>
      <c r="AA15" s="567"/>
      <c r="AB15" s="566"/>
      <c r="AC15" s="566"/>
      <c r="AD15" s="566"/>
      <c r="AE15" s="566"/>
      <c r="AF15" s="566"/>
      <c r="AG15" s="566"/>
      <c r="AH15" s="566"/>
      <c r="AI15" s="566"/>
      <c r="AJ15" s="566"/>
      <c r="AK15" s="581"/>
      <c r="AL15" s="569"/>
    </row>
    <row r="16" spans="1:37" s="239" customFormat="1" ht="17.25" customHeight="1">
      <c r="A16" s="239" t="s">
        <v>403</v>
      </c>
      <c r="B16" s="570"/>
      <c r="C16" s="570"/>
      <c r="D16" s="570"/>
      <c r="E16" s="570"/>
      <c r="F16" s="570"/>
      <c r="G16" s="570"/>
      <c r="H16" s="570"/>
      <c r="J16" s="572"/>
      <c r="K16" s="582" t="s">
        <v>370</v>
      </c>
      <c r="L16" s="570"/>
      <c r="M16" s="570"/>
      <c r="N16" s="570"/>
      <c r="O16" s="570"/>
      <c r="P16" s="570"/>
      <c r="Q16" s="570"/>
      <c r="R16" s="570"/>
      <c r="S16" s="573"/>
      <c r="U16" s="239" t="s">
        <v>410</v>
      </c>
      <c r="V16" s="573"/>
      <c r="W16" s="573"/>
      <c r="X16" s="573"/>
      <c r="Y16" s="573"/>
      <c r="Z16" s="573"/>
      <c r="AB16" s="570"/>
      <c r="AC16" s="570"/>
      <c r="AD16" s="582" t="s">
        <v>129</v>
      </c>
      <c r="AE16" s="570"/>
      <c r="AF16" s="570"/>
      <c r="AG16" s="570"/>
      <c r="AJ16" s="570"/>
      <c r="AK16" s="573"/>
    </row>
    <row r="17" spans="2:38" s="576" customFormat="1" ht="8.25">
      <c r="B17" s="583"/>
      <c r="C17" s="583"/>
      <c r="D17" s="583"/>
      <c r="E17" s="583"/>
      <c r="F17" s="583"/>
      <c r="G17" s="574"/>
      <c r="H17" s="574"/>
      <c r="I17" s="575"/>
      <c r="J17" s="575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</row>
    <row r="18" spans="2:38" s="576" customFormat="1" ht="8.25">
      <c r="B18" s="583"/>
      <c r="C18" s="583"/>
      <c r="D18" s="583"/>
      <c r="E18" s="583"/>
      <c r="F18" s="583"/>
      <c r="G18" s="574"/>
      <c r="H18" s="574"/>
      <c r="I18" s="575"/>
      <c r="J18" s="575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</row>
  </sheetData>
  <sheetProtection/>
  <mergeCells count="15">
    <mergeCell ref="AA6:AC6"/>
    <mergeCell ref="A7:A8"/>
    <mergeCell ref="T7:T8"/>
    <mergeCell ref="U7:U8"/>
    <mergeCell ref="AL7:AL8"/>
    <mergeCell ref="A3:J3"/>
    <mergeCell ref="K3:T3"/>
    <mergeCell ref="U3:AC3"/>
    <mergeCell ref="AD3:AL3"/>
    <mergeCell ref="C6:F6"/>
    <mergeCell ref="AD6:AI6"/>
    <mergeCell ref="G6:J6"/>
    <mergeCell ref="K6:M6"/>
    <mergeCell ref="P6:S6"/>
    <mergeCell ref="V6:Z6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W26"/>
  <sheetViews>
    <sheetView view="pageBreakPreview" zoomScaleSheetLayoutView="100" workbookViewId="0" topLeftCell="A1">
      <selection activeCell="V12" sqref="V12"/>
    </sheetView>
  </sheetViews>
  <sheetFormatPr defaultColWidth="7.99609375" defaultRowHeight="13.5"/>
  <cols>
    <col min="1" max="1" width="7.21484375" style="103" customWidth="1"/>
    <col min="2" max="2" width="7.4453125" style="103" customWidth="1"/>
    <col min="3" max="3" width="6.10546875" style="103" customWidth="1"/>
    <col min="4" max="4" width="6.88671875" style="103" customWidth="1"/>
    <col min="5" max="6" width="5.5546875" style="103" customWidth="1"/>
    <col min="7" max="7" width="6.3359375" style="103" customWidth="1"/>
    <col min="8" max="8" width="6.10546875" style="103" customWidth="1"/>
    <col min="9" max="9" width="5.88671875" style="103" customWidth="1"/>
    <col min="10" max="11" width="5.77734375" style="103" customWidth="1"/>
    <col min="12" max="12" width="5.6640625" style="103" customWidth="1"/>
    <col min="13" max="13" width="5.21484375" style="103" customWidth="1"/>
    <col min="14" max="16" width="5.99609375" style="103" customWidth="1"/>
    <col min="17" max="17" width="5.77734375" style="103" customWidth="1"/>
    <col min="18" max="19" width="5.3359375" style="103" customWidth="1"/>
    <col min="20" max="20" width="5.77734375" style="103" customWidth="1"/>
    <col min="21" max="22" width="5.5546875" style="103" customWidth="1"/>
    <col min="23" max="23" width="8.99609375" style="103" customWidth="1"/>
    <col min="24" max="25" width="0.55078125" style="103" customWidth="1"/>
    <col min="26" max="16384" width="7.99609375" style="103" customWidth="1"/>
  </cols>
  <sheetData>
    <row r="1" spans="1:23" ht="12">
      <c r="A1" s="1" t="s">
        <v>266</v>
      </c>
      <c r="W1" s="517" t="s">
        <v>232</v>
      </c>
    </row>
    <row r="3" spans="1:23" s="252" customFormat="1" ht="22.5">
      <c r="A3" s="1387" t="s">
        <v>743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251" t="s">
        <v>744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</row>
    <row r="4" spans="1:23" s="106" customFormat="1" ht="10.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s="253" customFormat="1" ht="15.75" thickBot="1">
      <c r="A5" s="879" t="s">
        <v>745</v>
      </c>
      <c r="W5" s="880" t="s">
        <v>746</v>
      </c>
    </row>
    <row r="6" spans="1:23" s="882" customFormat="1" ht="15">
      <c r="A6" s="1389" t="s">
        <v>522</v>
      </c>
      <c r="B6" s="1381" t="s">
        <v>748</v>
      </c>
      <c r="C6" s="1382"/>
      <c r="D6" s="1382"/>
      <c r="E6" s="1382"/>
      <c r="F6" s="1382"/>
      <c r="G6" s="1381" t="s">
        <v>749</v>
      </c>
      <c r="H6" s="1382"/>
      <c r="I6" s="1382"/>
      <c r="J6" s="1382"/>
      <c r="K6" s="1382"/>
      <c r="L6" s="1383"/>
      <c r="M6" s="1381" t="s">
        <v>750</v>
      </c>
      <c r="N6" s="1382"/>
      <c r="O6" s="1382"/>
      <c r="P6" s="1382"/>
      <c r="Q6" s="1382"/>
      <c r="R6" s="1382"/>
      <c r="S6" s="1382"/>
      <c r="T6" s="1382"/>
      <c r="U6" s="1382"/>
      <c r="V6" s="1383"/>
      <c r="W6" s="1384" t="s">
        <v>17</v>
      </c>
    </row>
    <row r="7" spans="1:23" s="883" customFormat="1" ht="13.5" customHeight="1">
      <c r="A7" s="1390"/>
      <c r="B7" s="1385" t="s">
        <v>751</v>
      </c>
      <c r="C7" s="1385" t="s">
        <v>752</v>
      </c>
      <c r="D7" s="1392" t="s">
        <v>753</v>
      </c>
      <c r="E7" s="1393"/>
      <c r="F7" s="1394"/>
      <c r="G7" s="1385" t="s">
        <v>754</v>
      </c>
      <c r="H7" s="1385" t="s">
        <v>755</v>
      </c>
      <c r="I7" s="1385" t="s">
        <v>756</v>
      </c>
      <c r="J7" s="1385" t="s">
        <v>757</v>
      </c>
      <c r="K7" s="1388" t="s">
        <v>747</v>
      </c>
      <c r="L7" s="1385" t="s">
        <v>758</v>
      </c>
      <c r="M7" s="1385" t="s">
        <v>754</v>
      </c>
      <c r="N7" s="890" t="s">
        <v>759</v>
      </c>
      <c r="O7" s="890" t="s">
        <v>760</v>
      </c>
      <c r="P7" s="890" t="s">
        <v>761</v>
      </c>
      <c r="Q7" s="890" t="s">
        <v>762</v>
      </c>
      <c r="R7" s="890" t="s">
        <v>763</v>
      </c>
      <c r="S7" s="890" t="s">
        <v>764</v>
      </c>
      <c r="T7" s="890" t="s">
        <v>765</v>
      </c>
      <c r="U7" s="890" t="s">
        <v>766</v>
      </c>
      <c r="V7" s="903" t="s">
        <v>783</v>
      </c>
      <c r="W7" s="1178"/>
    </row>
    <row r="8" spans="1:23" s="883" customFormat="1" ht="13.5" customHeight="1">
      <c r="A8" s="1390"/>
      <c r="B8" s="1386"/>
      <c r="C8" s="1386"/>
      <c r="D8" s="1395"/>
      <c r="E8" s="1396"/>
      <c r="F8" s="1397"/>
      <c r="G8" s="1386"/>
      <c r="H8" s="1386"/>
      <c r="I8" s="1386"/>
      <c r="J8" s="1386"/>
      <c r="K8" s="1386"/>
      <c r="L8" s="1386"/>
      <c r="M8" s="1386"/>
      <c r="N8" s="891" t="s">
        <v>767</v>
      </c>
      <c r="O8" s="891" t="s">
        <v>768</v>
      </c>
      <c r="P8" s="891" t="s">
        <v>769</v>
      </c>
      <c r="Q8" s="891" t="s">
        <v>770</v>
      </c>
      <c r="R8" s="891" t="s">
        <v>771</v>
      </c>
      <c r="S8" s="891" t="s">
        <v>772</v>
      </c>
      <c r="T8" s="891" t="s">
        <v>773</v>
      </c>
      <c r="U8" s="891" t="s">
        <v>774</v>
      </c>
      <c r="V8" s="891"/>
      <c r="W8" s="1178"/>
    </row>
    <row r="9" spans="1:23" s="883" customFormat="1" ht="13.5" customHeight="1">
      <c r="A9" s="1390"/>
      <c r="B9" s="892"/>
      <c r="C9" s="892"/>
      <c r="D9" s="1395"/>
      <c r="E9" s="1396"/>
      <c r="F9" s="1397"/>
      <c r="G9" s="892"/>
      <c r="H9" s="892"/>
      <c r="I9" s="892"/>
      <c r="J9" s="892"/>
      <c r="K9" s="892"/>
      <c r="L9" s="892"/>
      <c r="M9" s="892"/>
      <c r="N9" s="891" t="s">
        <v>775</v>
      </c>
      <c r="O9" s="891" t="s">
        <v>18</v>
      </c>
      <c r="P9" s="891" t="s">
        <v>776</v>
      </c>
      <c r="Q9" s="891" t="s">
        <v>19</v>
      </c>
      <c r="R9" s="891" t="s">
        <v>777</v>
      </c>
      <c r="S9" s="891" t="s">
        <v>778</v>
      </c>
      <c r="T9" s="891" t="s">
        <v>20</v>
      </c>
      <c r="U9" s="891" t="s">
        <v>779</v>
      </c>
      <c r="V9" s="891"/>
      <c r="W9" s="1178"/>
    </row>
    <row r="10" spans="1:23" s="883" customFormat="1" ht="13.5" customHeight="1">
      <c r="A10" s="1390"/>
      <c r="B10" s="891" t="s">
        <v>21</v>
      </c>
      <c r="C10" s="892"/>
      <c r="D10" s="892"/>
      <c r="E10" s="893" t="s">
        <v>780</v>
      </c>
      <c r="F10" s="893" t="s">
        <v>781</v>
      </c>
      <c r="G10" s="892"/>
      <c r="H10" s="892"/>
      <c r="I10" s="892"/>
      <c r="J10" s="892"/>
      <c r="K10" s="892"/>
      <c r="L10" s="892"/>
      <c r="M10" s="892"/>
      <c r="N10" s="891"/>
      <c r="O10" s="891" t="s">
        <v>22</v>
      </c>
      <c r="P10" s="891" t="s">
        <v>23</v>
      </c>
      <c r="Q10" s="891" t="s">
        <v>24</v>
      </c>
      <c r="R10" s="891" t="s">
        <v>25</v>
      </c>
      <c r="S10" s="891" t="s">
        <v>26</v>
      </c>
      <c r="T10" s="894" t="s">
        <v>782</v>
      </c>
      <c r="U10" s="891" t="s">
        <v>7</v>
      </c>
      <c r="V10" s="891"/>
      <c r="W10" s="1178"/>
    </row>
    <row r="11" spans="1:23" s="883" customFormat="1" ht="13.5" customHeight="1">
      <c r="A11" s="1390"/>
      <c r="B11" s="891" t="s">
        <v>308</v>
      </c>
      <c r="C11" s="892"/>
      <c r="D11" s="892"/>
      <c r="E11" s="892" t="s">
        <v>309</v>
      </c>
      <c r="F11" s="892" t="s">
        <v>310</v>
      </c>
      <c r="G11" s="892"/>
      <c r="H11" s="892" t="s">
        <v>14</v>
      </c>
      <c r="I11" s="892" t="s">
        <v>27</v>
      </c>
      <c r="J11" s="892" t="s">
        <v>28</v>
      </c>
      <c r="K11" s="892" t="s">
        <v>29</v>
      </c>
      <c r="L11" s="892"/>
      <c r="M11" s="891"/>
      <c r="N11" s="891" t="s">
        <v>7</v>
      </c>
      <c r="O11" s="891" t="s">
        <v>30</v>
      </c>
      <c r="P11" s="891" t="s">
        <v>31</v>
      </c>
      <c r="Q11" s="891" t="s">
        <v>32</v>
      </c>
      <c r="R11" s="891" t="s">
        <v>33</v>
      </c>
      <c r="S11" s="891" t="s">
        <v>34</v>
      </c>
      <c r="T11" s="894" t="s">
        <v>35</v>
      </c>
      <c r="U11" s="891" t="s">
        <v>36</v>
      </c>
      <c r="W11" s="1178"/>
    </row>
    <row r="12" spans="1:23" s="883" customFormat="1" ht="13.5" customHeight="1">
      <c r="A12" s="1391"/>
      <c r="B12" s="895" t="s">
        <v>38</v>
      </c>
      <c r="C12" s="895" t="s">
        <v>39</v>
      </c>
      <c r="D12" s="896"/>
      <c r="E12" s="896"/>
      <c r="F12" s="896"/>
      <c r="G12" s="896" t="s">
        <v>2</v>
      </c>
      <c r="H12" s="896" t="s">
        <v>40</v>
      </c>
      <c r="I12" s="896" t="s">
        <v>41</v>
      </c>
      <c r="J12" s="896" t="s">
        <v>42</v>
      </c>
      <c r="K12" s="896" t="s">
        <v>43</v>
      </c>
      <c r="L12" s="896" t="s">
        <v>3</v>
      </c>
      <c r="M12" s="895" t="s">
        <v>2</v>
      </c>
      <c r="N12" s="895" t="s">
        <v>44</v>
      </c>
      <c r="O12" s="895" t="s">
        <v>44</v>
      </c>
      <c r="P12" s="895" t="s">
        <v>44</v>
      </c>
      <c r="Q12" s="897" t="s">
        <v>45</v>
      </c>
      <c r="R12" s="895" t="s">
        <v>44</v>
      </c>
      <c r="S12" s="895" t="s">
        <v>44</v>
      </c>
      <c r="T12" s="895" t="s">
        <v>44</v>
      </c>
      <c r="U12" s="895" t="s">
        <v>44</v>
      </c>
      <c r="V12" s="895" t="s">
        <v>37</v>
      </c>
      <c r="W12" s="1179"/>
    </row>
    <row r="13" spans="1:23" s="881" customFormat="1" ht="41.25" customHeight="1" hidden="1">
      <c r="A13" s="898" t="s">
        <v>311</v>
      </c>
      <c r="B13" s="899" t="s">
        <v>312</v>
      </c>
      <c r="C13" s="899" t="s">
        <v>312</v>
      </c>
      <c r="D13" s="899">
        <v>0</v>
      </c>
      <c r="E13" s="899">
        <v>0</v>
      </c>
      <c r="F13" s="899" t="s">
        <v>312</v>
      </c>
      <c r="G13" s="899" t="s">
        <v>312</v>
      </c>
      <c r="H13" s="899" t="s">
        <v>312</v>
      </c>
      <c r="I13" s="899" t="s">
        <v>312</v>
      </c>
      <c r="J13" s="899" t="s">
        <v>312</v>
      </c>
      <c r="K13" s="899" t="s">
        <v>312</v>
      </c>
      <c r="L13" s="899" t="s">
        <v>312</v>
      </c>
      <c r="M13" s="899" t="s">
        <v>312</v>
      </c>
      <c r="N13" s="899" t="s">
        <v>312</v>
      </c>
      <c r="O13" s="899" t="s">
        <v>312</v>
      </c>
      <c r="P13" s="899" t="s">
        <v>312</v>
      </c>
      <c r="Q13" s="899" t="s">
        <v>312</v>
      </c>
      <c r="R13" s="899" t="s">
        <v>312</v>
      </c>
      <c r="S13" s="899" t="s">
        <v>312</v>
      </c>
      <c r="T13" s="899" t="s">
        <v>312</v>
      </c>
      <c r="U13" s="899" t="s">
        <v>312</v>
      </c>
      <c r="V13" s="899" t="s">
        <v>312</v>
      </c>
      <c r="W13" s="900" t="s">
        <v>311</v>
      </c>
    </row>
    <row r="14" spans="1:23" s="881" customFormat="1" ht="41.25" customHeight="1" hidden="1">
      <c r="A14" s="898" t="s">
        <v>313</v>
      </c>
      <c r="B14" s="899">
        <v>0</v>
      </c>
      <c r="C14" s="899">
        <v>0</v>
      </c>
      <c r="D14" s="899">
        <v>0</v>
      </c>
      <c r="E14" s="899">
        <v>0</v>
      </c>
      <c r="F14" s="899">
        <v>0</v>
      </c>
      <c r="G14" s="899">
        <v>0</v>
      </c>
      <c r="H14" s="899">
        <v>0</v>
      </c>
      <c r="I14" s="899">
        <v>0</v>
      </c>
      <c r="J14" s="899">
        <v>0</v>
      </c>
      <c r="K14" s="899">
        <v>0</v>
      </c>
      <c r="L14" s="899">
        <v>0</v>
      </c>
      <c r="M14" s="899">
        <v>0</v>
      </c>
      <c r="N14" s="899">
        <v>0</v>
      </c>
      <c r="O14" s="899">
        <v>0</v>
      </c>
      <c r="P14" s="899">
        <v>0</v>
      </c>
      <c r="Q14" s="899">
        <v>0</v>
      </c>
      <c r="R14" s="899">
        <v>0</v>
      </c>
      <c r="S14" s="899">
        <v>0</v>
      </c>
      <c r="T14" s="899">
        <v>0</v>
      </c>
      <c r="U14" s="899">
        <v>0</v>
      </c>
      <c r="V14" s="899">
        <v>0</v>
      </c>
      <c r="W14" s="900" t="s">
        <v>313</v>
      </c>
    </row>
    <row r="15" spans="1:23" s="881" customFormat="1" ht="41.25" customHeight="1">
      <c r="A15" s="898">
        <v>2015</v>
      </c>
      <c r="B15" s="899">
        <v>0</v>
      </c>
      <c r="C15" s="899">
        <v>0</v>
      </c>
      <c r="D15" s="899">
        <v>0</v>
      </c>
      <c r="E15" s="899">
        <v>0</v>
      </c>
      <c r="F15" s="899">
        <v>0</v>
      </c>
      <c r="G15" s="899">
        <v>0</v>
      </c>
      <c r="H15" s="899">
        <v>0</v>
      </c>
      <c r="I15" s="899">
        <v>0</v>
      </c>
      <c r="J15" s="899">
        <v>0</v>
      </c>
      <c r="K15" s="899">
        <v>0</v>
      </c>
      <c r="L15" s="899">
        <v>0</v>
      </c>
      <c r="M15" s="899">
        <v>0</v>
      </c>
      <c r="N15" s="899">
        <v>0</v>
      </c>
      <c r="O15" s="899">
        <v>0</v>
      </c>
      <c r="P15" s="899">
        <v>0</v>
      </c>
      <c r="Q15" s="899">
        <v>0</v>
      </c>
      <c r="R15" s="899">
        <v>0</v>
      </c>
      <c r="S15" s="899">
        <v>0</v>
      </c>
      <c r="T15" s="899">
        <v>0</v>
      </c>
      <c r="U15" s="899">
        <v>0</v>
      </c>
      <c r="V15" s="899">
        <v>0</v>
      </c>
      <c r="W15" s="900">
        <v>2015</v>
      </c>
    </row>
    <row r="16" spans="1:23" s="881" customFormat="1" ht="41.25" customHeight="1">
      <c r="A16" s="898">
        <v>2016</v>
      </c>
      <c r="B16" s="899">
        <v>0</v>
      </c>
      <c r="C16" s="899">
        <v>0</v>
      </c>
      <c r="D16" s="899">
        <v>0</v>
      </c>
      <c r="E16" s="899">
        <v>0</v>
      </c>
      <c r="F16" s="899">
        <v>0</v>
      </c>
      <c r="G16" s="899">
        <v>0</v>
      </c>
      <c r="H16" s="899">
        <v>0</v>
      </c>
      <c r="I16" s="899">
        <v>0</v>
      </c>
      <c r="J16" s="899">
        <v>0</v>
      </c>
      <c r="K16" s="899">
        <v>0</v>
      </c>
      <c r="L16" s="899">
        <v>0</v>
      </c>
      <c r="M16" s="899">
        <v>0</v>
      </c>
      <c r="N16" s="899">
        <v>0</v>
      </c>
      <c r="O16" s="899">
        <v>0</v>
      </c>
      <c r="P16" s="899">
        <v>0</v>
      </c>
      <c r="Q16" s="899">
        <v>0</v>
      </c>
      <c r="R16" s="899">
        <v>0</v>
      </c>
      <c r="S16" s="899">
        <v>0</v>
      </c>
      <c r="T16" s="899">
        <v>0</v>
      </c>
      <c r="U16" s="899">
        <v>0</v>
      </c>
      <c r="V16" s="899">
        <v>0</v>
      </c>
      <c r="W16" s="900">
        <v>2016</v>
      </c>
    </row>
    <row r="17" spans="1:23" s="881" customFormat="1" ht="41.25" customHeight="1">
      <c r="A17" s="898">
        <v>2017</v>
      </c>
      <c r="B17" s="899">
        <v>0</v>
      </c>
      <c r="C17" s="899">
        <v>0</v>
      </c>
      <c r="D17" s="899">
        <v>0</v>
      </c>
      <c r="E17" s="899">
        <v>0</v>
      </c>
      <c r="F17" s="899">
        <v>0</v>
      </c>
      <c r="G17" s="899">
        <v>0</v>
      </c>
      <c r="H17" s="899">
        <v>0</v>
      </c>
      <c r="I17" s="899">
        <v>0</v>
      </c>
      <c r="J17" s="899">
        <v>0</v>
      </c>
      <c r="K17" s="899">
        <v>0</v>
      </c>
      <c r="L17" s="899">
        <v>0</v>
      </c>
      <c r="M17" s="899">
        <v>0</v>
      </c>
      <c r="N17" s="899">
        <v>0</v>
      </c>
      <c r="O17" s="899">
        <v>0</v>
      </c>
      <c r="P17" s="899">
        <v>0</v>
      </c>
      <c r="Q17" s="899">
        <v>0</v>
      </c>
      <c r="R17" s="899">
        <v>0</v>
      </c>
      <c r="S17" s="899">
        <v>0</v>
      </c>
      <c r="T17" s="899">
        <v>0</v>
      </c>
      <c r="U17" s="899">
        <v>0</v>
      </c>
      <c r="V17" s="899">
        <v>0</v>
      </c>
      <c r="W17" s="900">
        <v>2017</v>
      </c>
    </row>
    <row r="18" spans="1:23" s="881" customFormat="1" ht="41.25" customHeight="1">
      <c r="A18" s="898">
        <v>2018</v>
      </c>
      <c r="B18" s="899">
        <v>0</v>
      </c>
      <c r="C18" s="899">
        <v>0</v>
      </c>
      <c r="D18" s="899">
        <v>0</v>
      </c>
      <c r="E18" s="899">
        <v>0</v>
      </c>
      <c r="F18" s="899">
        <v>0</v>
      </c>
      <c r="G18" s="899">
        <v>0</v>
      </c>
      <c r="H18" s="899">
        <v>0</v>
      </c>
      <c r="I18" s="899">
        <v>0</v>
      </c>
      <c r="J18" s="899">
        <v>0</v>
      </c>
      <c r="K18" s="899">
        <v>0</v>
      </c>
      <c r="L18" s="899">
        <v>0</v>
      </c>
      <c r="M18" s="899">
        <v>0</v>
      </c>
      <c r="N18" s="899">
        <v>0</v>
      </c>
      <c r="O18" s="899">
        <v>0</v>
      </c>
      <c r="P18" s="899">
        <v>0</v>
      </c>
      <c r="Q18" s="899">
        <v>0</v>
      </c>
      <c r="R18" s="899">
        <v>0</v>
      </c>
      <c r="S18" s="899">
        <v>0</v>
      </c>
      <c r="T18" s="899">
        <v>0</v>
      </c>
      <c r="U18" s="899">
        <v>0</v>
      </c>
      <c r="V18" s="899">
        <v>0</v>
      </c>
      <c r="W18" s="900">
        <v>2018</v>
      </c>
    </row>
    <row r="19" spans="1:23" s="884" customFormat="1" ht="41.25" customHeight="1">
      <c r="A19" s="901">
        <v>2019</v>
      </c>
      <c r="B19" s="899">
        <v>0</v>
      </c>
      <c r="C19" s="899">
        <v>0</v>
      </c>
      <c r="D19" s="899">
        <v>0</v>
      </c>
      <c r="E19" s="899">
        <v>0</v>
      </c>
      <c r="F19" s="899">
        <v>0</v>
      </c>
      <c r="G19" s="899">
        <v>0</v>
      </c>
      <c r="H19" s="899">
        <v>0</v>
      </c>
      <c r="I19" s="899">
        <v>0</v>
      </c>
      <c r="J19" s="899">
        <v>0</v>
      </c>
      <c r="K19" s="899">
        <v>0</v>
      </c>
      <c r="L19" s="899">
        <v>0</v>
      </c>
      <c r="M19" s="899">
        <v>0</v>
      </c>
      <c r="N19" s="899">
        <v>0</v>
      </c>
      <c r="O19" s="899">
        <v>0</v>
      </c>
      <c r="P19" s="899">
        <v>0</v>
      </c>
      <c r="Q19" s="899">
        <v>0</v>
      </c>
      <c r="R19" s="899">
        <v>0</v>
      </c>
      <c r="S19" s="899">
        <v>0</v>
      </c>
      <c r="T19" s="899">
        <v>0</v>
      </c>
      <c r="U19" s="899">
        <v>0</v>
      </c>
      <c r="V19" s="899">
        <v>0</v>
      </c>
      <c r="W19" s="902">
        <v>2019</v>
      </c>
    </row>
    <row r="20" spans="1:23" s="881" customFormat="1" ht="42" customHeight="1" hidden="1">
      <c r="A20" s="254"/>
      <c r="B20" s="255"/>
      <c r="C20" s="255"/>
      <c r="D20" s="255"/>
      <c r="E20" s="255"/>
      <c r="F20" s="255"/>
      <c r="G20" s="885"/>
      <c r="H20" s="885"/>
      <c r="I20" s="885"/>
      <c r="J20" s="885"/>
      <c r="K20" s="885"/>
      <c r="L20" s="885"/>
      <c r="M20" s="255"/>
      <c r="N20" s="255"/>
      <c r="O20" s="255"/>
      <c r="P20" s="256"/>
      <c r="Q20" s="257"/>
      <c r="R20" s="257"/>
      <c r="S20" s="256"/>
      <c r="T20" s="257"/>
      <c r="U20" s="257"/>
      <c r="V20" s="256"/>
      <c r="W20" s="258"/>
    </row>
    <row r="21" spans="1:23" s="881" customFormat="1" ht="42" customHeight="1" hidden="1">
      <c r="A21" s="254"/>
      <c r="B21" s="255"/>
      <c r="C21" s="255"/>
      <c r="D21" s="255"/>
      <c r="E21" s="255"/>
      <c r="F21" s="255"/>
      <c r="G21" s="885"/>
      <c r="H21" s="886"/>
      <c r="I21" s="885"/>
      <c r="J21" s="885"/>
      <c r="K21" s="885"/>
      <c r="L21" s="885"/>
      <c r="M21" s="255"/>
      <c r="N21" s="255"/>
      <c r="O21" s="255"/>
      <c r="P21" s="257"/>
      <c r="Q21" s="257"/>
      <c r="R21" s="257"/>
      <c r="S21" s="257"/>
      <c r="T21" s="256"/>
      <c r="U21" s="256"/>
      <c r="V21" s="256"/>
      <c r="W21" s="258"/>
    </row>
    <row r="22" spans="1:23" s="881" customFormat="1" ht="42" customHeight="1" hidden="1">
      <c r="A22" s="254"/>
      <c r="B22" s="255"/>
      <c r="C22" s="255"/>
      <c r="D22" s="255"/>
      <c r="E22" s="255"/>
      <c r="F22" s="255"/>
      <c r="G22" s="885"/>
      <c r="H22" s="885"/>
      <c r="I22" s="885"/>
      <c r="J22" s="885"/>
      <c r="K22" s="885"/>
      <c r="L22" s="885"/>
      <c r="M22" s="255"/>
      <c r="N22" s="255"/>
      <c r="O22" s="255"/>
      <c r="P22" s="256"/>
      <c r="Q22" s="256"/>
      <c r="R22" s="257"/>
      <c r="S22" s="257"/>
      <c r="T22" s="256"/>
      <c r="U22" s="257"/>
      <c r="V22" s="256"/>
      <c r="W22" s="258"/>
    </row>
    <row r="23" spans="1:23" s="881" customFormat="1" ht="42" customHeight="1" hidden="1">
      <c r="A23" s="254"/>
      <c r="B23" s="255"/>
      <c r="C23" s="255"/>
      <c r="D23" s="255"/>
      <c r="E23" s="255"/>
      <c r="F23" s="255"/>
      <c r="G23" s="885"/>
      <c r="H23" s="885"/>
      <c r="I23" s="885"/>
      <c r="J23" s="885"/>
      <c r="K23" s="885"/>
      <c r="L23" s="885"/>
      <c r="M23" s="255"/>
      <c r="N23" s="255"/>
      <c r="O23" s="255"/>
      <c r="P23" s="256"/>
      <c r="Q23" s="256"/>
      <c r="R23" s="256"/>
      <c r="S23" s="257"/>
      <c r="T23" s="256"/>
      <c r="U23" s="257"/>
      <c r="V23" s="257"/>
      <c r="W23" s="258"/>
    </row>
    <row r="24" spans="1:23" s="888" customFormat="1" ht="5.25" customHeight="1" thickBot="1">
      <c r="A24" s="887"/>
      <c r="W24" s="889"/>
    </row>
    <row r="25" spans="1:23" s="253" customFormat="1" ht="15" customHeight="1">
      <c r="A25" s="881" t="s">
        <v>784</v>
      </c>
      <c r="B25" s="881"/>
      <c r="C25" s="881"/>
      <c r="D25" s="881"/>
      <c r="E25" s="881"/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1"/>
      <c r="Q25" s="881"/>
      <c r="R25" s="881"/>
      <c r="S25" s="881"/>
      <c r="T25" s="881"/>
      <c r="U25" s="881"/>
      <c r="V25" s="881"/>
      <c r="W25" s="881"/>
    </row>
    <row r="26" spans="1:13" s="253" customFormat="1" ht="15" customHeight="1">
      <c r="A26" s="259" t="s">
        <v>405</v>
      </c>
      <c r="M26" s="260" t="s">
        <v>314</v>
      </c>
    </row>
  </sheetData>
  <sheetProtection/>
  <mergeCells count="16">
    <mergeCell ref="C7:C8"/>
    <mergeCell ref="G7:G8"/>
    <mergeCell ref="L7:L8"/>
    <mergeCell ref="H7:H8"/>
    <mergeCell ref="I7:I8"/>
    <mergeCell ref="D7:F9"/>
    <mergeCell ref="M6:V6"/>
    <mergeCell ref="W6:W12"/>
    <mergeCell ref="M7:M8"/>
    <mergeCell ref="J7:J8"/>
    <mergeCell ref="A3:L3"/>
    <mergeCell ref="G6:L6"/>
    <mergeCell ref="B6:F6"/>
    <mergeCell ref="K7:K8"/>
    <mergeCell ref="B7:B8"/>
    <mergeCell ref="A6:A12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L49"/>
  <sheetViews>
    <sheetView view="pageBreakPreview" zoomScale="96" zoomScaleNormal="115" zoomScaleSheetLayoutView="96" workbookViewId="0" topLeftCell="H1">
      <selection activeCell="O44" sqref="O44"/>
    </sheetView>
  </sheetViews>
  <sheetFormatPr defaultColWidth="8.88671875" defaultRowHeight="13.5"/>
  <cols>
    <col min="1" max="1" width="6.6640625" style="514" customWidth="1"/>
    <col min="2" max="7" width="7.77734375" style="514" customWidth="1"/>
    <col min="8" max="8" width="6.10546875" style="514" customWidth="1"/>
    <col min="9" max="9" width="5.3359375" style="515" customWidth="1"/>
    <col min="10" max="10" width="6.99609375" style="514" customWidth="1"/>
    <col min="11" max="11" width="5.77734375" style="514" customWidth="1"/>
    <col min="12" max="12" width="6.4453125" style="514" customWidth="1"/>
    <col min="13" max="13" width="7.4453125" style="514" customWidth="1"/>
    <col min="14" max="14" width="6.88671875" style="514" customWidth="1"/>
    <col min="15" max="15" width="5.99609375" style="514" customWidth="1"/>
    <col min="16" max="16" width="7.10546875" style="514" customWidth="1"/>
    <col min="17" max="17" width="6.77734375" style="514" customWidth="1"/>
    <col min="18" max="18" width="6.10546875" style="514" customWidth="1"/>
    <col min="19" max="19" width="5.99609375" style="514" customWidth="1"/>
    <col min="20" max="20" width="7.77734375" style="514" customWidth="1"/>
    <col min="21" max="21" width="7.99609375" style="514" customWidth="1"/>
    <col min="22" max="26" width="7.10546875" style="514" customWidth="1"/>
    <col min="27" max="27" width="7.10546875" style="515" customWidth="1"/>
    <col min="28" max="28" width="7.10546875" style="514" customWidth="1"/>
    <col min="29" max="29" width="7.10546875" style="515" customWidth="1"/>
    <col min="30" max="30" width="7.10546875" style="514" customWidth="1"/>
    <col min="31" max="31" width="7.10546875" style="515" customWidth="1"/>
    <col min="32" max="35" width="7.10546875" style="514" customWidth="1"/>
    <col min="36" max="36" width="7.21484375" style="514" customWidth="1"/>
    <col min="37" max="37" width="6.77734375" style="514" customWidth="1"/>
    <col min="38" max="38" width="7.3359375" style="514" customWidth="1"/>
    <col min="39" max="45" width="7.77734375" style="514" customWidth="1"/>
    <col min="46" max="16384" width="8.88671875" style="514" customWidth="1"/>
  </cols>
  <sheetData>
    <row r="1" spans="1:38" s="98" customFormat="1" ht="12">
      <c r="A1" s="1" t="s">
        <v>266</v>
      </c>
      <c r="B1" s="96"/>
      <c r="C1" s="96"/>
      <c r="D1" s="96"/>
      <c r="E1" s="96"/>
      <c r="F1" s="96"/>
      <c r="G1" s="96"/>
      <c r="H1" s="96"/>
      <c r="I1" s="97"/>
      <c r="J1" s="96"/>
      <c r="K1" s="96"/>
      <c r="L1" s="96"/>
      <c r="M1" s="96"/>
      <c r="N1" s="96"/>
      <c r="O1" s="96"/>
      <c r="P1" s="96"/>
      <c r="Q1" s="96"/>
      <c r="R1" s="96"/>
      <c r="S1" s="96"/>
      <c r="T1" s="99" t="s">
        <v>0</v>
      </c>
      <c r="U1" s="1" t="s">
        <v>372</v>
      </c>
      <c r="V1" s="96"/>
      <c r="W1" s="96"/>
      <c r="X1" s="96"/>
      <c r="Y1" s="96"/>
      <c r="AA1" s="100"/>
      <c r="AC1" s="100"/>
      <c r="AE1" s="100"/>
      <c r="AF1" s="96"/>
      <c r="AH1" s="96"/>
      <c r="AI1" s="96"/>
      <c r="AJ1" s="96"/>
      <c r="AK1" s="96"/>
      <c r="AL1" s="99" t="s">
        <v>0</v>
      </c>
    </row>
    <row r="2" spans="1:38" s="98" customFormat="1" ht="12">
      <c r="A2" s="96"/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  <c r="P2" s="96"/>
      <c r="Q2" s="96"/>
      <c r="R2" s="96"/>
      <c r="S2" s="96"/>
      <c r="T2" s="99"/>
      <c r="U2" s="96"/>
      <c r="V2" s="96"/>
      <c r="W2" s="96"/>
      <c r="X2" s="96"/>
      <c r="Y2" s="96"/>
      <c r="AA2" s="100"/>
      <c r="AC2" s="100"/>
      <c r="AE2" s="100"/>
      <c r="AF2" s="96"/>
      <c r="AH2" s="96"/>
      <c r="AI2" s="96"/>
      <c r="AJ2" s="96"/>
      <c r="AK2" s="96"/>
      <c r="AL2" s="99"/>
    </row>
    <row r="3" spans="1:38" s="261" customFormat="1" ht="27">
      <c r="A3" s="1400" t="s">
        <v>789</v>
      </c>
      <c r="B3" s="1400"/>
      <c r="C3" s="1400"/>
      <c r="D3" s="1400"/>
      <c r="E3" s="1400"/>
      <c r="F3" s="1400"/>
      <c r="G3" s="1400"/>
      <c r="H3" s="1400"/>
      <c r="I3" s="1400"/>
      <c r="J3" s="1401" t="s">
        <v>790</v>
      </c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0" t="s">
        <v>822</v>
      </c>
      <c r="V3" s="1400"/>
      <c r="W3" s="1400"/>
      <c r="X3" s="1400"/>
      <c r="Y3" s="1400"/>
      <c r="Z3" s="1400"/>
      <c r="AA3" s="1400"/>
      <c r="AB3" s="1400"/>
      <c r="AC3" s="1400"/>
      <c r="AD3" s="1400"/>
      <c r="AE3" s="1400"/>
      <c r="AF3" s="1400" t="s">
        <v>823</v>
      </c>
      <c r="AG3" s="1400"/>
      <c r="AH3" s="1400"/>
      <c r="AI3" s="1400"/>
      <c r="AJ3" s="1400"/>
      <c r="AK3" s="1400"/>
      <c r="AL3" s="1400"/>
    </row>
    <row r="4" spans="1:38" s="98" customFormat="1" ht="12">
      <c r="A4" s="101"/>
      <c r="B4" s="101"/>
      <c r="C4" s="101"/>
      <c r="D4" s="101"/>
      <c r="E4" s="101"/>
      <c r="F4" s="101"/>
      <c r="G4" s="101"/>
      <c r="H4" s="101"/>
      <c r="I4" s="97"/>
      <c r="J4" s="101"/>
      <c r="K4" s="101"/>
      <c r="L4" s="101"/>
      <c r="M4" s="101"/>
      <c r="N4" s="102"/>
      <c r="O4" s="101"/>
      <c r="P4" s="102"/>
      <c r="Q4" s="101"/>
      <c r="R4" s="101"/>
      <c r="S4" s="101"/>
      <c r="T4" s="101"/>
      <c r="U4" s="101"/>
      <c r="V4" s="101"/>
      <c r="W4" s="101"/>
      <c r="X4" s="101"/>
      <c r="Y4" s="101"/>
      <c r="Z4" s="102"/>
      <c r="AA4" s="100"/>
      <c r="AB4" s="102"/>
      <c r="AC4" s="100"/>
      <c r="AD4" s="102"/>
      <c r="AE4" s="100"/>
      <c r="AF4" s="101"/>
      <c r="AG4" s="102"/>
      <c r="AH4" s="101"/>
      <c r="AI4" s="101"/>
      <c r="AJ4" s="101"/>
      <c r="AK4" s="101"/>
      <c r="AL4" s="101"/>
    </row>
    <row r="5" spans="1:38" s="98" customFormat="1" ht="12.75" thickBot="1">
      <c r="A5" s="98" t="s">
        <v>274</v>
      </c>
      <c r="I5" s="100"/>
      <c r="T5" s="99" t="s">
        <v>275</v>
      </c>
      <c r="U5" s="98" t="s">
        <v>274</v>
      </c>
      <c r="AA5" s="100"/>
      <c r="AC5" s="100"/>
      <c r="AE5" s="100"/>
      <c r="AF5" s="99"/>
      <c r="AL5" s="99" t="s">
        <v>275</v>
      </c>
    </row>
    <row r="6" spans="1:38" s="262" customFormat="1" ht="15" customHeight="1">
      <c r="A6" s="1405" t="s">
        <v>791</v>
      </c>
      <c r="B6" s="1409" t="s">
        <v>798</v>
      </c>
      <c r="C6" s="1410"/>
      <c r="D6" s="1402" t="s">
        <v>799</v>
      </c>
      <c r="E6" s="1403"/>
      <c r="F6" s="1403"/>
      <c r="G6" s="1403"/>
      <c r="H6" s="1403"/>
      <c r="I6" s="1403"/>
      <c r="J6" s="1403" t="s">
        <v>800</v>
      </c>
      <c r="K6" s="1404"/>
      <c r="L6" s="1402" t="s">
        <v>801</v>
      </c>
      <c r="M6" s="1403"/>
      <c r="N6" s="1403"/>
      <c r="O6" s="1403"/>
      <c r="P6" s="1403"/>
      <c r="Q6" s="1403"/>
      <c r="R6" s="1403"/>
      <c r="S6" s="1404"/>
      <c r="T6" s="1418" t="s">
        <v>17</v>
      </c>
      <c r="U6" s="1410" t="s">
        <v>802</v>
      </c>
      <c r="V6" s="1402" t="s">
        <v>801</v>
      </c>
      <c r="W6" s="1403"/>
      <c r="X6" s="1403"/>
      <c r="Y6" s="1403"/>
      <c r="Z6" s="1403"/>
      <c r="AA6" s="1403"/>
      <c r="AB6" s="1403"/>
      <c r="AC6" s="1403"/>
      <c r="AD6" s="1403"/>
      <c r="AE6" s="1403"/>
      <c r="AF6" s="1403" t="s">
        <v>801</v>
      </c>
      <c r="AG6" s="1403"/>
      <c r="AH6" s="1403"/>
      <c r="AI6" s="1404"/>
      <c r="AJ6" s="1418" t="s">
        <v>803</v>
      </c>
      <c r="AK6" s="1410"/>
      <c r="AL6" s="1418" t="s">
        <v>17</v>
      </c>
    </row>
    <row r="7" spans="1:38" s="262" customFormat="1" ht="15" customHeight="1">
      <c r="A7" s="1406"/>
      <c r="B7" s="1411"/>
      <c r="C7" s="1399"/>
      <c r="D7" s="1416" t="s">
        <v>804</v>
      </c>
      <c r="E7" s="1415"/>
      <c r="F7" s="1416" t="s">
        <v>805</v>
      </c>
      <c r="G7" s="1415"/>
      <c r="H7" s="1416" t="s">
        <v>806</v>
      </c>
      <c r="I7" s="1415"/>
      <c r="J7" s="1416" t="s">
        <v>807</v>
      </c>
      <c r="K7" s="1415"/>
      <c r="L7" s="1416" t="s">
        <v>754</v>
      </c>
      <c r="M7" s="1415"/>
      <c r="N7" s="1419" t="s">
        <v>373</v>
      </c>
      <c r="O7" s="1420"/>
      <c r="P7" s="1417" t="s">
        <v>792</v>
      </c>
      <c r="Q7" s="1407"/>
      <c r="R7" s="1407"/>
      <c r="S7" s="1408"/>
      <c r="T7" s="1398"/>
      <c r="U7" s="1399"/>
      <c r="V7" s="1417" t="s">
        <v>792</v>
      </c>
      <c r="W7" s="1408"/>
      <c r="X7" s="1417" t="s">
        <v>797</v>
      </c>
      <c r="Y7" s="1407"/>
      <c r="Z7" s="1407"/>
      <c r="AA7" s="1407"/>
      <c r="AB7" s="1407"/>
      <c r="AC7" s="1407"/>
      <c r="AD7" s="1407" t="s">
        <v>797</v>
      </c>
      <c r="AE7" s="1407"/>
      <c r="AF7" s="1407"/>
      <c r="AG7" s="1407"/>
      <c r="AH7" s="1407"/>
      <c r="AI7" s="1408"/>
      <c r="AJ7" s="1398"/>
      <c r="AK7" s="1399"/>
      <c r="AL7" s="1398"/>
    </row>
    <row r="8" spans="1:38" s="262" customFormat="1" ht="15">
      <c r="A8" s="1175"/>
      <c r="B8" s="1398"/>
      <c r="C8" s="1399"/>
      <c r="D8" s="1398"/>
      <c r="E8" s="1399"/>
      <c r="F8" s="1398"/>
      <c r="G8" s="1399"/>
      <c r="H8" s="1398"/>
      <c r="I8" s="1399"/>
      <c r="J8" s="1398"/>
      <c r="K8" s="1399"/>
      <c r="L8" s="1398"/>
      <c r="M8" s="1399"/>
      <c r="N8" s="1421"/>
      <c r="O8" s="1422"/>
      <c r="P8" s="1416" t="s">
        <v>808</v>
      </c>
      <c r="Q8" s="1415"/>
      <c r="R8" s="1416" t="s">
        <v>809</v>
      </c>
      <c r="S8" s="1415"/>
      <c r="T8" s="1178"/>
      <c r="U8" s="1175"/>
      <c r="V8" s="904" t="s">
        <v>810</v>
      </c>
      <c r="W8" s="904"/>
      <c r="X8" s="905" t="s">
        <v>793</v>
      </c>
      <c r="Y8" s="906"/>
      <c r="Z8" s="1414" t="s">
        <v>795</v>
      </c>
      <c r="AA8" s="1415"/>
      <c r="AB8" s="1416" t="s">
        <v>811</v>
      </c>
      <c r="AC8" s="1415"/>
      <c r="AD8" s="1416" t="s">
        <v>812</v>
      </c>
      <c r="AE8" s="1415"/>
      <c r="AF8" s="906" t="s">
        <v>813</v>
      </c>
      <c r="AG8" s="906"/>
      <c r="AH8" s="1416" t="s">
        <v>814</v>
      </c>
      <c r="AI8" s="1415"/>
      <c r="AJ8" s="1398" t="s">
        <v>299</v>
      </c>
      <c r="AK8" s="1399"/>
      <c r="AL8" s="1178"/>
    </row>
    <row r="9" spans="1:38" s="262" customFormat="1" ht="19.5" customHeight="1">
      <c r="A9" s="1175"/>
      <c r="B9" s="1412"/>
      <c r="C9" s="1413"/>
      <c r="D9" s="907" t="s">
        <v>2</v>
      </c>
      <c r="E9" s="907"/>
      <c r="F9" s="907" t="s">
        <v>20</v>
      </c>
      <c r="G9" s="907"/>
      <c r="H9" s="1412" t="s">
        <v>58</v>
      </c>
      <c r="I9" s="1413"/>
      <c r="J9" s="907" t="s">
        <v>300</v>
      </c>
      <c r="K9" s="907"/>
      <c r="L9" s="1412" t="s">
        <v>59</v>
      </c>
      <c r="M9" s="1413"/>
      <c r="N9" s="1412" t="s">
        <v>374</v>
      </c>
      <c r="O9" s="1413"/>
      <c r="P9" s="1412" t="s">
        <v>60</v>
      </c>
      <c r="Q9" s="1413"/>
      <c r="R9" s="1412" t="s">
        <v>301</v>
      </c>
      <c r="S9" s="1413"/>
      <c r="T9" s="1178"/>
      <c r="U9" s="1175"/>
      <c r="V9" s="907" t="s">
        <v>61</v>
      </c>
      <c r="W9" s="907"/>
      <c r="X9" s="907" t="s">
        <v>794</v>
      </c>
      <c r="Y9" s="907"/>
      <c r="Z9" s="1412" t="s">
        <v>796</v>
      </c>
      <c r="AA9" s="1413"/>
      <c r="AB9" s="1412" t="s">
        <v>302</v>
      </c>
      <c r="AC9" s="1413"/>
      <c r="AD9" s="1412" t="s">
        <v>302</v>
      </c>
      <c r="AE9" s="1413"/>
      <c r="AF9" s="907" t="s">
        <v>62</v>
      </c>
      <c r="AG9" s="907"/>
      <c r="AH9" s="1412" t="s">
        <v>303</v>
      </c>
      <c r="AI9" s="1413"/>
      <c r="AJ9" s="1412" t="s">
        <v>304</v>
      </c>
      <c r="AK9" s="1413"/>
      <c r="AL9" s="1178"/>
    </row>
    <row r="10" spans="1:38" s="262" customFormat="1" ht="17.25" customHeight="1">
      <c r="A10" s="1175"/>
      <c r="B10" s="908" t="s">
        <v>815</v>
      </c>
      <c r="C10" s="904" t="s">
        <v>816</v>
      </c>
      <c r="D10" s="904" t="s">
        <v>817</v>
      </c>
      <c r="E10" s="904" t="s">
        <v>818</v>
      </c>
      <c r="F10" s="904" t="s">
        <v>817</v>
      </c>
      <c r="G10" s="904" t="s">
        <v>818</v>
      </c>
      <c r="H10" s="904" t="s">
        <v>817</v>
      </c>
      <c r="I10" s="909" t="s">
        <v>818</v>
      </c>
      <c r="J10" s="904" t="s">
        <v>817</v>
      </c>
      <c r="K10" s="904" t="s">
        <v>818</v>
      </c>
      <c r="L10" s="904" t="s">
        <v>817</v>
      </c>
      <c r="M10" s="904" t="s">
        <v>818</v>
      </c>
      <c r="N10" s="909" t="s">
        <v>817</v>
      </c>
      <c r="O10" s="909" t="s">
        <v>818</v>
      </c>
      <c r="P10" s="909" t="s">
        <v>817</v>
      </c>
      <c r="Q10" s="909" t="s">
        <v>818</v>
      </c>
      <c r="R10" s="909" t="s">
        <v>817</v>
      </c>
      <c r="S10" s="909" t="s">
        <v>818</v>
      </c>
      <c r="T10" s="1178"/>
      <c r="U10" s="1175"/>
      <c r="V10" s="904" t="s">
        <v>817</v>
      </c>
      <c r="W10" s="904" t="s">
        <v>818</v>
      </c>
      <c r="X10" s="904" t="s">
        <v>817</v>
      </c>
      <c r="Y10" s="904" t="s">
        <v>818</v>
      </c>
      <c r="Z10" s="904" t="s">
        <v>819</v>
      </c>
      <c r="AA10" s="909" t="s">
        <v>818</v>
      </c>
      <c r="AB10" s="904" t="s">
        <v>819</v>
      </c>
      <c r="AC10" s="909" t="s">
        <v>818</v>
      </c>
      <c r="AD10" s="904" t="s">
        <v>819</v>
      </c>
      <c r="AE10" s="909" t="s">
        <v>818</v>
      </c>
      <c r="AF10" s="904" t="s">
        <v>817</v>
      </c>
      <c r="AG10" s="904" t="s">
        <v>818</v>
      </c>
      <c r="AH10" s="909" t="s">
        <v>817</v>
      </c>
      <c r="AI10" s="909" t="s">
        <v>818</v>
      </c>
      <c r="AJ10" s="909" t="s">
        <v>817</v>
      </c>
      <c r="AK10" s="909" t="s">
        <v>818</v>
      </c>
      <c r="AL10" s="1178"/>
    </row>
    <row r="11" spans="1:38" s="262" customFormat="1" ht="17.25" customHeight="1">
      <c r="A11" s="1176"/>
      <c r="B11" s="910" t="s">
        <v>46</v>
      </c>
      <c r="C11" s="907" t="s">
        <v>47</v>
      </c>
      <c r="D11" s="907" t="s">
        <v>46</v>
      </c>
      <c r="E11" s="907" t="s">
        <v>47</v>
      </c>
      <c r="F11" s="907" t="s">
        <v>46</v>
      </c>
      <c r="G11" s="907" t="s">
        <v>47</v>
      </c>
      <c r="H11" s="907" t="s">
        <v>46</v>
      </c>
      <c r="I11" s="911" t="s">
        <v>47</v>
      </c>
      <c r="J11" s="907" t="s">
        <v>46</v>
      </c>
      <c r="K11" s="907" t="s">
        <v>47</v>
      </c>
      <c r="L11" s="907" t="s">
        <v>46</v>
      </c>
      <c r="M11" s="907" t="s">
        <v>47</v>
      </c>
      <c r="N11" s="911" t="s">
        <v>46</v>
      </c>
      <c r="O11" s="911" t="s">
        <v>47</v>
      </c>
      <c r="P11" s="911" t="s">
        <v>46</v>
      </c>
      <c r="Q11" s="911" t="s">
        <v>47</v>
      </c>
      <c r="R11" s="911" t="s">
        <v>46</v>
      </c>
      <c r="S11" s="911" t="s">
        <v>47</v>
      </c>
      <c r="T11" s="1179"/>
      <c r="U11" s="1176"/>
      <c r="V11" s="907" t="s">
        <v>46</v>
      </c>
      <c r="W11" s="907" t="s">
        <v>47</v>
      </c>
      <c r="X11" s="907" t="s">
        <v>46</v>
      </c>
      <c r="Y11" s="907" t="s">
        <v>47</v>
      </c>
      <c r="Z11" s="907" t="s">
        <v>46</v>
      </c>
      <c r="AA11" s="911" t="s">
        <v>47</v>
      </c>
      <c r="AB11" s="907" t="s">
        <v>46</v>
      </c>
      <c r="AC11" s="911" t="s">
        <v>47</v>
      </c>
      <c r="AD11" s="907" t="s">
        <v>46</v>
      </c>
      <c r="AE11" s="911" t="s">
        <v>47</v>
      </c>
      <c r="AF11" s="907" t="s">
        <v>46</v>
      </c>
      <c r="AG11" s="907" t="s">
        <v>47</v>
      </c>
      <c r="AH11" s="911" t="s">
        <v>46</v>
      </c>
      <c r="AI11" s="911" t="s">
        <v>47</v>
      </c>
      <c r="AJ11" s="911" t="s">
        <v>46</v>
      </c>
      <c r="AK11" s="911" t="s">
        <v>47</v>
      </c>
      <c r="AL11" s="1179"/>
    </row>
    <row r="12" spans="1:38" s="262" customFormat="1" ht="20.25" customHeight="1" hidden="1">
      <c r="A12" s="912" t="s">
        <v>305</v>
      </c>
      <c r="B12" s="899">
        <v>49</v>
      </c>
      <c r="C12" s="899">
        <v>38852</v>
      </c>
      <c r="D12" s="899">
        <f>SUM(F12,H12,J12)</f>
        <v>1</v>
      </c>
      <c r="E12" s="899">
        <f>SUM(G12,I12,K12)</f>
        <v>36610</v>
      </c>
      <c r="F12" s="899">
        <v>1</v>
      </c>
      <c r="G12" s="899">
        <v>36610</v>
      </c>
      <c r="H12" s="899" t="s">
        <v>306</v>
      </c>
      <c r="I12" s="899" t="s">
        <v>306</v>
      </c>
      <c r="J12" s="899" t="s">
        <v>306</v>
      </c>
      <c r="K12" s="899" t="s">
        <v>306</v>
      </c>
      <c r="L12" s="913">
        <v>48</v>
      </c>
      <c r="M12" s="913">
        <v>2242</v>
      </c>
      <c r="N12" s="913">
        <v>33</v>
      </c>
      <c r="O12" s="913">
        <v>84</v>
      </c>
      <c r="P12" s="913">
        <v>33</v>
      </c>
      <c r="Q12" s="913">
        <v>84</v>
      </c>
      <c r="R12" s="899" t="s">
        <v>306</v>
      </c>
      <c r="S12" s="914" t="s">
        <v>306</v>
      </c>
      <c r="T12" s="915" t="s">
        <v>305</v>
      </c>
      <c r="U12" s="912" t="s">
        <v>305</v>
      </c>
      <c r="V12" s="913">
        <v>12</v>
      </c>
      <c r="W12" s="913">
        <v>826</v>
      </c>
      <c r="X12" s="913">
        <v>3</v>
      </c>
      <c r="Y12" s="913">
        <v>1332</v>
      </c>
      <c r="Z12" s="899" t="s">
        <v>306</v>
      </c>
      <c r="AA12" s="899" t="s">
        <v>306</v>
      </c>
      <c r="AB12" s="899" t="s">
        <v>306</v>
      </c>
      <c r="AC12" s="899" t="s">
        <v>306</v>
      </c>
      <c r="AD12" s="899" t="s">
        <v>306</v>
      </c>
      <c r="AE12" s="899" t="s">
        <v>306</v>
      </c>
      <c r="AF12" s="899" t="s">
        <v>306</v>
      </c>
      <c r="AG12" s="899" t="s">
        <v>306</v>
      </c>
      <c r="AH12" s="913" t="s">
        <v>306</v>
      </c>
      <c r="AI12" s="913" t="s">
        <v>306</v>
      </c>
      <c r="AJ12" s="913" t="s">
        <v>306</v>
      </c>
      <c r="AK12" s="913" t="s">
        <v>306</v>
      </c>
      <c r="AL12" s="916" t="s">
        <v>305</v>
      </c>
    </row>
    <row r="13" spans="1:38" s="262" customFormat="1" ht="20.25" customHeight="1" hidden="1">
      <c r="A13" s="912" t="s">
        <v>307</v>
      </c>
      <c r="B13" s="899">
        <f>SUM(D13,L13,AJ13)</f>
        <v>50</v>
      </c>
      <c r="C13" s="899">
        <f>SUM(E13,M13,AK13)</f>
        <v>38851</v>
      </c>
      <c r="D13" s="899">
        <f>SUM(F13,H13,J13)</f>
        <v>1</v>
      </c>
      <c r="E13" s="899">
        <f>SUM(G13,I13,K13)</f>
        <v>36610</v>
      </c>
      <c r="F13" s="899">
        <v>1</v>
      </c>
      <c r="G13" s="899">
        <v>36610</v>
      </c>
      <c r="H13" s="899" t="s">
        <v>306</v>
      </c>
      <c r="I13" s="899" t="s">
        <v>306</v>
      </c>
      <c r="J13" s="899" t="s">
        <v>306</v>
      </c>
      <c r="K13" s="899" t="s">
        <v>306</v>
      </c>
      <c r="L13" s="913">
        <f>SUM(P13,R13,V13,X13,AD13,AF13,AH13)</f>
        <v>49</v>
      </c>
      <c r="M13" s="913">
        <f>SUM(Q13,S13,W13,Y13,AE13,AG13,AI13)</f>
        <v>2241</v>
      </c>
      <c r="N13" s="913">
        <v>34</v>
      </c>
      <c r="O13" s="913">
        <v>87</v>
      </c>
      <c r="P13" s="913">
        <v>34</v>
      </c>
      <c r="Q13" s="913">
        <v>87</v>
      </c>
      <c r="R13" s="899" t="s">
        <v>306</v>
      </c>
      <c r="S13" s="914" t="s">
        <v>306</v>
      </c>
      <c r="T13" s="915" t="s">
        <v>307</v>
      </c>
      <c r="U13" s="912" t="s">
        <v>307</v>
      </c>
      <c r="V13" s="913">
        <v>12</v>
      </c>
      <c r="W13" s="913">
        <v>822</v>
      </c>
      <c r="X13" s="913">
        <v>3</v>
      </c>
      <c r="Y13" s="913">
        <v>1332</v>
      </c>
      <c r="Z13" s="899" t="s">
        <v>306</v>
      </c>
      <c r="AA13" s="899" t="s">
        <v>306</v>
      </c>
      <c r="AB13" s="899" t="s">
        <v>306</v>
      </c>
      <c r="AC13" s="899" t="s">
        <v>306</v>
      </c>
      <c r="AD13" s="899" t="s">
        <v>306</v>
      </c>
      <c r="AE13" s="899" t="s">
        <v>306</v>
      </c>
      <c r="AF13" s="899" t="s">
        <v>306</v>
      </c>
      <c r="AG13" s="899" t="s">
        <v>306</v>
      </c>
      <c r="AH13" s="913" t="s">
        <v>306</v>
      </c>
      <c r="AI13" s="913" t="s">
        <v>306</v>
      </c>
      <c r="AJ13" s="913" t="s">
        <v>306</v>
      </c>
      <c r="AK13" s="913" t="s">
        <v>306</v>
      </c>
      <c r="AL13" s="916" t="s">
        <v>307</v>
      </c>
    </row>
    <row r="14" spans="1:38" s="262" customFormat="1" ht="20.25" customHeight="1">
      <c r="A14" s="912">
        <v>2015</v>
      </c>
      <c r="B14" s="899">
        <v>61</v>
      </c>
      <c r="C14" s="899">
        <v>22725</v>
      </c>
      <c r="D14" s="899">
        <v>1</v>
      </c>
      <c r="E14" s="899">
        <v>20366</v>
      </c>
      <c r="F14" s="917">
        <v>1</v>
      </c>
      <c r="G14" s="917">
        <v>20366</v>
      </c>
      <c r="H14" s="899">
        <v>0</v>
      </c>
      <c r="I14" s="899">
        <v>0</v>
      </c>
      <c r="J14" s="899">
        <v>0</v>
      </c>
      <c r="K14" s="899">
        <v>0</v>
      </c>
      <c r="L14" s="913">
        <v>60</v>
      </c>
      <c r="M14" s="913">
        <v>2359</v>
      </c>
      <c r="N14" s="913" t="s">
        <v>379</v>
      </c>
      <c r="O14" s="913" t="s">
        <v>379</v>
      </c>
      <c r="P14" s="913">
        <v>32</v>
      </c>
      <c r="Q14" s="913">
        <v>70</v>
      </c>
      <c r="R14" s="899">
        <v>8</v>
      </c>
      <c r="S14" s="914">
        <v>13</v>
      </c>
      <c r="T14" s="915">
        <v>2015</v>
      </c>
      <c r="U14" s="912">
        <v>2015</v>
      </c>
      <c r="V14" s="913">
        <v>16</v>
      </c>
      <c r="W14" s="913">
        <v>932</v>
      </c>
      <c r="X14" s="913">
        <v>3</v>
      </c>
      <c r="Y14" s="913">
        <v>1335</v>
      </c>
      <c r="Z14" s="899">
        <v>0</v>
      </c>
      <c r="AA14" s="899">
        <v>0</v>
      </c>
      <c r="AB14" s="899">
        <v>0</v>
      </c>
      <c r="AC14" s="899">
        <v>0</v>
      </c>
      <c r="AD14" s="899">
        <v>0</v>
      </c>
      <c r="AE14" s="899">
        <v>0</v>
      </c>
      <c r="AF14" s="899">
        <v>0</v>
      </c>
      <c r="AG14" s="899">
        <v>0</v>
      </c>
      <c r="AH14" s="913">
        <v>1</v>
      </c>
      <c r="AI14" s="913">
        <v>9</v>
      </c>
      <c r="AJ14" s="899">
        <v>0</v>
      </c>
      <c r="AK14" s="899">
        <v>0</v>
      </c>
      <c r="AL14" s="916">
        <v>2015</v>
      </c>
    </row>
    <row r="15" spans="1:38" s="262" customFormat="1" ht="20.25" customHeight="1">
      <c r="A15" s="912">
        <v>2016</v>
      </c>
      <c r="B15" s="899">
        <v>68</v>
      </c>
      <c r="C15" s="899">
        <v>21415</v>
      </c>
      <c r="D15" s="899">
        <v>1</v>
      </c>
      <c r="E15" s="899">
        <v>20366</v>
      </c>
      <c r="F15" s="917">
        <v>1</v>
      </c>
      <c r="G15" s="917">
        <v>20366</v>
      </c>
      <c r="H15" s="899">
        <v>0</v>
      </c>
      <c r="I15" s="899">
        <v>0</v>
      </c>
      <c r="J15" s="899">
        <v>0</v>
      </c>
      <c r="K15" s="899">
        <v>0</v>
      </c>
      <c r="L15" s="913">
        <v>67</v>
      </c>
      <c r="M15" s="913">
        <v>1049</v>
      </c>
      <c r="N15" s="913">
        <v>0</v>
      </c>
      <c r="O15" s="913">
        <v>0</v>
      </c>
      <c r="P15" s="913">
        <v>34</v>
      </c>
      <c r="Q15" s="913">
        <v>76</v>
      </c>
      <c r="R15" s="899">
        <v>16</v>
      </c>
      <c r="S15" s="914">
        <v>29</v>
      </c>
      <c r="T15" s="915">
        <v>2016</v>
      </c>
      <c r="U15" s="912">
        <v>2016</v>
      </c>
      <c r="V15" s="913">
        <v>16</v>
      </c>
      <c r="W15" s="913">
        <v>930</v>
      </c>
      <c r="X15" s="913">
        <v>0</v>
      </c>
      <c r="Y15" s="913">
        <v>0</v>
      </c>
      <c r="Z15" s="899">
        <v>0</v>
      </c>
      <c r="AA15" s="899">
        <v>0</v>
      </c>
      <c r="AB15" s="899">
        <v>0</v>
      </c>
      <c r="AC15" s="899">
        <v>0</v>
      </c>
      <c r="AD15" s="899">
        <v>0</v>
      </c>
      <c r="AE15" s="899">
        <v>0</v>
      </c>
      <c r="AF15" s="899">
        <v>0</v>
      </c>
      <c r="AG15" s="899">
        <v>0</v>
      </c>
      <c r="AH15" s="913">
        <v>1</v>
      </c>
      <c r="AI15" s="913">
        <v>14</v>
      </c>
      <c r="AJ15" s="899">
        <v>0</v>
      </c>
      <c r="AK15" s="899">
        <v>0</v>
      </c>
      <c r="AL15" s="916">
        <v>2016</v>
      </c>
    </row>
    <row r="16" spans="1:38" s="262" customFormat="1" ht="20.25" customHeight="1">
      <c r="A16" s="912">
        <v>2017</v>
      </c>
      <c r="B16" s="899">
        <v>66</v>
      </c>
      <c r="C16" s="899">
        <v>37661</v>
      </c>
      <c r="D16" s="899">
        <v>1</v>
      </c>
      <c r="E16" s="899">
        <v>36610</v>
      </c>
      <c r="F16" s="917">
        <v>1</v>
      </c>
      <c r="G16" s="917">
        <v>36610</v>
      </c>
      <c r="H16" s="899">
        <v>0</v>
      </c>
      <c r="I16" s="899">
        <v>0</v>
      </c>
      <c r="J16" s="899">
        <v>0</v>
      </c>
      <c r="K16" s="899">
        <v>0</v>
      </c>
      <c r="L16" s="913">
        <v>65</v>
      </c>
      <c r="M16" s="913">
        <v>1051</v>
      </c>
      <c r="N16" s="913">
        <v>0</v>
      </c>
      <c r="O16" s="913">
        <v>0</v>
      </c>
      <c r="P16" s="913">
        <v>32</v>
      </c>
      <c r="Q16" s="913">
        <v>70</v>
      </c>
      <c r="R16" s="899">
        <v>14</v>
      </c>
      <c r="S16" s="914">
        <v>21</v>
      </c>
      <c r="T16" s="915">
        <v>2017</v>
      </c>
      <c r="U16" s="912">
        <v>2017</v>
      </c>
      <c r="V16" s="913">
        <v>17</v>
      </c>
      <c r="W16" s="913">
        <v>939</v>
      </c>
      <c r="X16" s="913">
        <v>0</v>
      </c>
      <c r="Y16" s="913">
        <v>0</v>
      </c>
      <c r="Z16" s="899">
        <v>0</v>
      </c>
      <c r="AA16" s="899">
        <v>0</v>
      </c>
      <c r="AB16" s="899">
        <v>0</v>
      </c>
      <c r="AC16" s="899">
        <v>0</v>
      </c>
      <c r="AD16" s="899">
        <v>0</v>
      </c>
      <c r="AE16" s="899">
        <v>0</v>
      </c>
      <c r="AF16" s="899">
        <v>0</v>
      </c>
      <c r="AG16" s="899">
        <v>0</v>
      </c>
      <c r="AH16" s="913">
        <v>2</v>
      </c>
      <c r="AI16" s="913">
        <v>21</v>
      </c>
      <c r="AJ16" s="899">
        <v>0</v>
      </c>
      <c r="AK16" s="899">
        <v>0</v>
      </c>
      <c r="AL16" s="916">
        <v>2017</v>
      </c>
    </row>
    <row r="17" spans="1:38" s="262" customFormat="1" ht="20.25" customHeight="1">
      <c r="A17" s="912">
        <v>2018</v>
      </c>
      <c r="B17" s="899">
        <v>69</v>
      </c>
      <c r="C17" s="899">
        <v>21364</v>
      </c>
      <c r="D17" s="899">
        <v>1</v>
      </c>
      <c r="E17" s="899">
        <v>20366</v>
      </c>
      <c r="F17" s="917">
        <v>1</v>
      </c>
      <c r="G17" s="917">
        <v>20366</v>
      </c>
      <c r="H17" s="899">
        <v>0</v>
      </c>
      <c r="I17" s="899">
        <v>0</v>
      </c>
      <c r="J17" s="899">
        <v>0</v>
      </c>
      <c r="K17" s="899">
        <v>0</v>
      </c>
      <c r="L17" s="913">
        <v>68</v>
      </c>
      <c r="M17" s="913">
        <v>998</v>
      </c>
      <c r="N17" s="913">
        <v>0</v>
      </c>
      <c r="O17" s="913">
        <v>0</v>
      </c>
      <c r="P17" s="913">
        <v>34</v>
      </c>
      <c r="Q17" s="913">
        <v>77</v>
      </c>
      <c r="R17" s="899">
        <v>18</v>
      </c>
      <c r="S17" s="899">
        <v>21</v>
      </c>
      <c r="T17" s="916">
        <v>2018</v>
      </c>
      <c r="U17" s="912">
        <v>2018</v>
      </c>
      <c r="V17" s="913">
        <v>15</v>
      </c>
      <c r="W17" s="913">
        <v>886</v>
      </c>
      <c r="X17" s="913">
        <v>0</v>
      </c>
      <c r="Y17" s="913">
        <v>0</v>
      </c>
      <c r="Z17" s="899">
        <v>0</v>
      </c>
      <c r="AA17" s="899">
        <v>0</v>
      </c>
      <c r="AB17" s="899">
        <v>0</v>
      </c>
      <c r="AC17" s="899">
        <v>0</v>
      </c>
      <c r="AD17" s="899">
        <v>0</v>
      </c>
      <c r="AE17" s="899">
        <v>0</v>
      </c>
      <c r="AF17" s="899">
        <v>0</v>
      </c>
      <c r="AG17" s="899">
        <v>0</v>
      </c>
      <c r="AH17" s="913">
        <v>1</v>
      </c>
      <c r="AI17" s="913">
        <v>14</v>
      </c>
      <c r="AJ17" s="899">
        <v>0</v>
      </c>
      <c r="AK17" s="899">
        <v>0</v>
      </c>
      <c r="AL17" s="916">
        <v>2018</v>
      </c>
    </row>
    <row r="18" spans="1:38" s="1143" customFormat="1" ht="20.25" customHeight="1">
      <c r="A18" s="918">
        <v>2019</v>
      </c>
      <c r="B18" s="919">
        <f>SUM(D18,L18,AJ18)</f>
        <v>55</v>
      </c>
      <c r="C18" s="919">
        <f>SUM(E18,M18,AK18)</f>
        <v>20979</v>
      </c>
      <c r="D18" s="919">
        <f>SUM(F18,H18,J18)</f>
        <v>1</v>
      </c>
      <c r="E18" s="919">
        <f>SUM(G18,I18,K18)</f>
        <v>20366</v>
      </c>
      <c r="F18" s="920">
        <v>1</v>
      </c>
      <c r="G18" s="920">
        <v>20366</v>
      </c>
      <c r="H18" s="919">
        <v>0</v>
      </c>
      <c r="I18" s="919">
        <v>0</v>
      </c>
      <c r="J18" s="919">
        <v>0</v>
      </c>
      <c r="K18" s="919">
        <v>0</v>
      </c>
      <c r="L18" s="921">
        <f>SUM(P18,R18,V18,X18,,AB18,AD18,AF18,AH18)</f>
        <v>54</v>
      </c>
      <c r="M18" s="921">
        <f>SUM(Q18,S18,W18,Y18,,AC18,AE18,AG18,AI18)</f>
        <v>613</v>
      </c>
      <c r="N18" s="921">
        <v>0</v>
      </c>
      <c r="O18" s="921">
        <v>0</v>
      </c>
      <c r="P18" s="921">
        <v>25</v>
      </c>
      <c r="Q18" s="921">
        <v>57</v>
      </c>
      <c r="R18" s="921">
        <v>17</v>
      </c>
      <c r="S18" s="921">
        <v>14</v>
      </c>
      <c r="T18" s="922">
        <v>2019</v>
      </c>
      <c r="U18" s="918">
        <v>2019</v>
      </c>
      <c r="V18" s="921">
        <v>11</v>
      </c>
      <c r="W18" s="921">
        <v>528</v>
      </c>
      <c r="X18" s="921">
        <v>0</v>
      </c>
      <c r="Y18" s="921">
        <v>0</v>
      </c>
      <c r="Z18" s="919">
        <v>0</v>
      </c>
      <c r="AA18" s="919">
        <v>0</v>
      </c>
      <c r="AB18" s="919">
        <v>0</v>
      </c>
      <c r="AC18" s="919">
        <v>0</v>
      </c>
      <c r="AD18" s="919">
        <v>0</v>
      </c>
      <c r="AE18" s="919">
        <v>0</v>
      </c>
      <c r="AF18" s="919">
        <v>0</v>
      </c>
      <c r="AG18" s="919">
        <v>0</v>
      </c>
      <c r="AH18" s="921">
        <v>1</v>
      </c>
      <c r="AI18" s="921">
        <v>14</v>
      </c>
      <c r="AJ18" s="919">
        <v>0</v>
      </c>
      <c r="AK18" s="919">
        <v>0</v>
      </c>
      <c r="AL18" s="922">
        <v>2019</v>
      </c>
    </row>
    <row r="19" spans="1:38" s="262" customFormat="1" ht="19.5" customHeight="1" hidden="1">
      <c r="A19" s="263"/>
      <c r="B19" s="265"/>
      <c r="C19" s="265"/>
      <c r="D19" s="347"/>
      <c r="E19" s="347"/>
      <c r="F19" s="161"/>
      <c r="G19" s="161"/>
      <c r="H19" s="161"/>
      <c r="I19" s="348"/>
      <c r="J19" s="161"/>
      <c r="K19" s="161"/>
      <c r="L19" s="265"/>
      <c r="M19" s="265"/>
      <c r="N19" s="265"/>
      <c r="O19" s="265"/>
      <c r="P19" s="265"/>
      <c r="Q19" s="265"/>
      <c r="R19" s="265"/>
      <c r="S19" s="265"/>
      <c r="T19" s="266"/>
      <c r="U19" s="263"/>
      <c r="V19" s="265"/>
      <c r="W19" s="265"/>
      <c r="X19" s="265"/>
      <c r="Y19" s="265"/>
      <c r="Z19" s="265"/>
      <c r="AA19" s="267"/>
      <c r="AB19" s="265"/>
      <c r="AC19" s="267"/>
      <c r="AD19" s="264">
        <v>0</v>
      </c>
      <c r="AE19" s="264">
        <v>0</v>
      </c>
      <c r="AF19" s="268"/>
      <c r="AG19" s="268"/>
      <c r="AH19" s="265"/>
      <c r="AI19" s="265"/>
      <c r="AJ19" s="265"/>
      <c r="AK19" s="265"/>
      <c r="AL19" s="266"/>
    </row>
    <row r="20" spans="1:38" s="262" customFormat="1" ht="19.5" customHeight="1" hidden="1">
      <c r="A20" s="263"/>
      <c r="B20" s="265"/>
      <c r="C20" s="265"/>
      <c r="D20" s="347"/>
      <c r="E20" s="347"/>
      <c r="F20" s="161"/>
      <c r="G20" s="161"/>
      <c r="H20" s="161"/>
      <c r="I20" s="348"/>
      <c r="J20" s="161"/>
      <c r="K20" s="161"/>
      <c r="L20" s="265"/>
      <c r="M20" s="265"/>
      <c r="N20" s="265"/>
      <c r="O20" s="265"/>
      <c r="P20" s="265"/>
      <c r="Q20" s="265"/>
      <c r="R20" s="265"/>
      <c r="S20" s="265"/>
      <c r="T20" s="266"/>
      <c r="U20" s="263"/>
      <c r="V20" s="265"/>
      <c r="W20" s="265"/>
      <c r="X20" s="265"/>
      <c r="Y20" s="265"/>
      <c r="Z20" s="268"/>
      <c r="AA20" s="269"/>
      <c r="AB20" s="268"/>
      <c r="AC20" s="269"/>
      <c r="AD20" s="264">
        <v>0</v>
      </c>
      <c r="AE20" s="264">
        <v>0</v>
      </c>
      <c r="AF20" s="268"/>
      <c r="AG20" s="268"/>
      <c r="AH20" s="265"/>
      <c r="AI20" s="265"/>
      <c r="AJ20" s="265"/>
      <c r="AK20" s="265"/>
      <c r="AL20" s="266"/>
    </row>
    <row r="21" spans="1:38" s="262" customFormat="1" ht="19.5" customHeight="1" hidden="1">
      <c r="A21" s="263"/>
      <c r="B21" s="265"/>
      <c r="C21" s="265"/>
      <c r="D21" s="347"/>
      <c r="E21" s="347"/>
      <c r="F21" s="161"/>
      <c r="G21" s="349"/>
      <c r="H21" s="161"/>
      <c r="I21" s="348"/>
      <c r="J21" s="161"/>
      <c r="K21" s="161"/>
      <c r="L21" s="265"/>
      <c r="M21" s="265"/>
      <c r="N21" s="265"/>
      <c r="O21" s="265"/>
      <c r="P21" s="265"/>
      <c r="Q21" s="265"/>
      <c r="R21" s="265"/>
      <c r="S21" s="265"/>
      <c r="T21" s="266"/>
      <c r="U21" s="263"/>
      <c r="V21" s="265"/>
      <c r="W21" s="265"/>
      <c r="X21" s="265"/>
      <c r="Y21" s="265"/>
      <c r="Z21" s="268"/>
      <c r="AA21" s="269"/>
      <c r="AB21" s="268"/>
      <c r="AC21" s="269"/>
      <c r="AD21" s="264">
        <v>0</v>
      </c>
      <c r="AE21" s="264">
        <v>0</v>
      </c>
      <c r="AF21" s="268"/>
      <c r="AG21" s="268"/>
      <c r="AH21" s="265"/>
      <c r="AI21" s="265"/>
      <c r="AJ21" s="265"/>
      <c r="AK21" s="265"/>
      <c r="AL21" s="266"/>
    </row>
    <row r="22" spans="1:38" s="262" customFormat="1" ht="19.5" customHeight="1" hidden="1">
      <c r="A22" s="263"/>
      <c r="B22" s="265"/>
      <c r="C22" s="265"/>
      <c r="D22" s="347"/>
      <c r="E22" s="347"/>
      <c r="F22" s="161"/>
      <c r="G22" s="350"/>
      <c r="H22" s="161"/>
      <c r="I22" s="348"/>
      <c r="J22" s="161"/>
      <c r="K22" s="161"/>
      <c r="L22" s="265"/>
      <c r="M22" s="265"/>
      <c r="N22" s="265"/>
      <c r="O22" s="265"/>
      <c r="P22" s="265"/>
      <c r="Q22" s="265"/>
      <c r="R22" s="265"/>
      <c r="S22" s="265"/>
      <c r="T22" s="266"/>
      <c r="U22" s="263"/>
      <c r="V22" s="265"/>
      <c r="W22" s="265"/>
      <c r="X22" s="265"/>
      <c r="Y22" s="265"/>
      <c r="Z22" s="268"/>
      <c r="AA22" s="269"/>
      <c r="AB22" s="268"/>
      <c r="AC22" s="269"/>
      <c r="AD22" s="264">
        <v>0</v>
      </c>
      <c r="AE22" s="264">
        <v>0</v>
      </c>
      <c r="AF22" s="268"/>
      <c r="AG22" s="268"/>
      <c r="AH22" s="265"/>
      <c r="AI22" s="265"/>
      <c r="AJ22" s="265"/>
      <c r="AK22" s="265"/>
      <c r="AL22" s="266"/>
    </row>
    <row r="23" spans="1:38" s="262" customFormat="1" ht="19.5" customHeight="1" hidden="1">
      <c r="A23" s="263"/>
      <c r="B23" s="265"/>
      <c r="C23" s="265"/>
      <c r="D23" s="347"/>
      <c r="E23" s="347"/>
      <c r="F23" s="161"/>
      <c r="G23" s="350"/>
      <c r="H23" s="161"/>
      <c r="I23" s="348"/>
      <c r="J23" s="161"/>
      <c r="K23" s="161"/>
      <c r="L23" s="265"/>
      <c r="M23" s="265"/>
      <c r="N23" s="265"/>
      <c r="O23" s="265"/>
      <c r="P23" s="265"/>
      <c r="Q23" s="265"/>
      <c r="R23" s="265"/>
      <c r="S23" s="265"/>
      <c r="T23" s="266"/>
      <c r="U23" s="263"/>
      <c r="V23" s="265"/>
      <c r="W23" s="265"/>
      <c r="X23" s="265"/>
      <c r="Y23" s="265"/>
      <c r="Z23" s="268"/>
      <c r="AA23" s="269"/>
      <c r="AB23" s="268"/>
      <c r="AC23" s="269"/>
      <c r="AD23" s="264">
        <v>0</v>
      </c>
      <c r="AE23" s="264">
        <v>0</v>
      </c>
      <c r="AF23" s="268"/>
      <c r="AG23" s="268"/>
      <c r="AH23" s="265"/>
      <c r="AI23" s="265"/>
      <c r="AJ23" s="265"/>
      <c r="AK23" s="265"/>
      <c r="AL23" s="266"/>
    </row>
    <row r="24" spans="1:38" s="262" customFormat="1" ht="19.5" customHeight="1" hidden="1">
      <c r="A24" s="263"/>
      <c r="B24" s="265"/>
      <c r="C24" s="265"/>
      <c r="D24" s="347"/>
      <c r="E24" s="347"/>
      <c r="F24" s="161"/>
      <c r="G24" s="161"/>
      <c r="H24" s="161"/>
      <c r="I24" s="348"/>
      <c r="J24" s="161"/>
      <c r="K24" s="161"/>
      <c r="L24" s="265"/>
      <c r="M24" s="265"/>
      <c r="N24" s="265"/>
      <c r="O24" s="265"/>
      <c r="P24" s="265"/>
      <c r="Q24" s="265"/>
      <c r="R24" s="265"/>
      <c r="S24" s="265"/>
      <c r="T24" s="266"/>
      <c r="U24" s="263"/>
      <c r="V24" s="265"/>
      <c r="W24" s="265"/>
      <c r="X24" s="265"/>
      <c r="Y24" s="265"/>
      <c r="Z24" s="265"/>
      <c r="AA24" s="267"/>
      <c r="AB24" s="265"/>
      <c r="AC24" s="267"/>
      <c r="AD24" s="264">
        <v>0</v>
      </c>
      <c r="AE24" s="264">
        <v>0</v>
      </c>
      <c r="AF24" s="268"/>
      <c r="AG24" s="268"/>
      <c r="AH24" s="265"/>
      <c r="AI24" s="265"/>
      <c r="AJ24" s="265"/>
      <c r="AK24" s="265"/>
      <c r="AL24" s="266"/>
    </row>
    <row r="25" spans="1:38" s="262" customFormat="1" ht="19.5" customHeight="1" hidden="1">
      <c r="A25" s="263"/>
      <c r="B25" s="265"/>
      <c r="C25" s="265"/>
      <c r="D25" s="347"/>
      <c r="E25" s="347"/>
      <c r="F25" s="161"/>
      <c r="G25" s="161"/>
      <c r="H25" s="161"/>
      <c r="I25" s="348"/>
      <c r="J25" s="161"/>
      <c r="K25" s="161"/>
      <c r="L25" s="265"/>
      <c r="M25" s="265"/>
      <c r="N25" s="265"/>
      <c r="O25" s="265"/>
      <c r="P25" s="265"/>
      <c r="Q25" s="265"/>
      <c r="R25" s="265"/>
      <c r="S25" s="265"/>
      <c r="T25" s="266"/>
      <c r="U25" s="263"/>
      <c r="V25" s="265"/>
      <c r="W25" s="265"/>
      <c r="X25" s="265"/>
      <c r="Y25" s="265"/>
      <c r="Z25" s="265"/>
      <c r="AA25" s="267"/>
      <c r="AB25" s="265"/>
      <c r="AC25" s="267"/>
      <c r="AD25" s="264">
        <v>0</v>
      </c>
      <c r="AE25" s="264">
        <v>0</v>
      </c>
      <c r="AF25" s="268"/>
      <c r="AG25" s="268"/>
      <c r="AH25" s="265"/>
      <c r="AI25" s="265"/>
      <c r="AJ25" s="265"/>
      <c r="AK25" s="265"/>
      <c r="AL25" s="266"/>
    </row>
    <row r="26" spans="1:38" s="262" customFormat="1" ht="19.5" customHeight="1" hidden="1">
      <c r="A26" s="263"/>
      <c r="B26" s="265"/>
      <c r="C26" s="265"/>
      <c r="D26" s="347"/>
      <c r="E26" s="347"/>
      <c r="F26" s="161"/>
      <c r="G26" s="161"/>
      <c r="H26" s="161"/>
      <c r="I26" s="348"/>
      <c r="J26" s="161"/>
      <c r="K26" s="161"/>
      <c r="L26" s="265"/>
      <c r="M26" s="265"/>
      <c r="N26" s="265"/>
      <c r="O26" s="265"/>
      <c r="P26" s="265"/>
      <c r="Q26" s="265"/>
      <c r="R26" s="265"/>
      <c r="S26" s="265"/>
      <c r="T26" s="266"/>
      <c r="U26" s="263"/>
      <c r="V26" s="265"/>
      <c r="W26" s="265"/>
      <c r="X26" s="265"/>
      <c r="Y26" s="265"/>
      <c r="Z26" s="268"/>
      <c r="AA26" s="269"/>
      <c r="AB26" s="268"/>
      <c r="AC26" s="269"/>
      <c r="AD26" s="264">
        <v>0</v>
      </c>
      <c r="AE26" s="264">
        <v>0</v>
      </c>
      <c r="AF26" s="268"/>
      <c r="AG26" s="268"/>
      <c r="AH26" s="265"/>
      <c r="AI26" s="265"/>
      <c r="AJ26" s="265"/>
      <c r="AK26" s="265"/>
      <c r="AL26" s="266"/>
    </row>
    <row r="27" spans="1:38" s="262" customFormat="1" ht="19.5" customHeight="1" hidden="1">
      <c r="A27" s="263"/>
      <c r="B27" s="265"/>
      <c r="C27" s="265"/>
      <c r="D27" s="347"/>
      <c r="E27" s="347"/>
      <c r="F27" s="161"/>
      <c r="G27" s="161"/>
      <c r="H27" s="161"/>
      <c r="I27" s="348"/>
      <c r="J27" s="161"/>
      <c r="K27" s="161"/>
      <c r="L27" s="265"/>
      <c r="M27" s="265"/>
      <c r="N27" s="265"/>
      <c r="O27" s="265"/>
      <c r="P27" s="265"/>
      <c r="Q27" s="265"/>
      <c r="R27" s="265"/>
      <c r="S27" s="265"/>
      <c r="T27" s="266"/>
      <c r="U27" s="263"/>
      <c r="V27" s="265"/>
      <c r="W27" s="265"/>
      <c r="X27" s="265"/>
      <c r="Y27" s="265"/>
      <c r="Z27" s="268"/>
      <c r="AA27" s="269"/>
      <c r="AB27" s="268"/>
      <c r="AC27" s="269"/>
      <c r="AD27" s="264">
        <v>0</v>
      </c>
      <c r="AE27" s="264">
        <v>0</v>
      </c>
      <c r="AF27" s="265"/>
      <c r="AG27" s="265"/>
      <c r="AH27" s="265"/>
      <c r="AI27" s="265"/>
      <c r="AJ27" s="265"/>
      <c r="AK27" s="265"/>
      <c r="AL27" s="266"/>
    </row>
    <row r="28" spans="1:38" s="262" customFormat="1" ht="19.5" customHeight="1" hidden="1">
      <c r="A28" s="263"/>
      <c r="B28" s="265"/>
      <c r="C28" s="265"/>
      <c r="D28" s="347"/>
      <c r="E28" s="347"/>
      <c r="F28" s="161"/>
      <c r="G28" s="161"/>
      <c r="H28" s="161"/>
      <c r="I28" s="348"/>
      <c r="J28" s="161"/>
      <c r="K28" s="161"/>
      <c r="L28" s="265"/>
      <c r="M28" s="265"/>
      <c r="N28" s="265"/>
      <c r="O28" s="265"/>
      <c r="P28" s="265"/>
      <c r="Q28" s="265"/>
      <c r="R28" s="265"/>
      <c r="S28" s="265"/>
      <c r="T28" s="266"/>
      <c r="U28" s="263"/>
      <c r="V28" s="265"/>
      <c r="W28" s="265"/>
      <c r="X28" s="265"/>
      <c r="Y28" s="265"/>
      <c r="Z28" s="268"/>
      <c r="AA28" s="269"/>
      <c r="AB28" s="268"/>
      <c r="AC28" s="269"/>
      <c r="AD28" s="264">
        <v>0</v>
      </c>
      <c r="AE28" s="264">
        <v>0</v>
      </c>
      <c r="AF28" s="268"/>
      <c r="AG28" s="268"/>
      <c r="AH28" s="265"/>
      <c r="AI28" s="265"/>
      <c r="AJ28" s="265"/>
      <c r="AK28" s="265"/>
      <c r="AL28" s="266"/>
    </row>
    <row r="29" spans="1:38" s="262" customFormat="1" ht="19.5" customHeight="1" hidden="1">
      <c r="A29" s="263"/>
      <c r="B29" s="265"/>
      <c r="C29" s="265"/>
      <c r="D29" s="347"/>
      <c r="E29" s="347"/>
      <c r="F29" s="161"/>
      <c r="G29" s="161"/>
      <c r="H29" s="161"/>
      <c r="I29" s="348"/>
      <c r="J29" s="161"/>
      <c r="K29" s="161"/>
      <c r="L29" s="265"/>
      <c r="M29" s="265"/>
      <c r="N29" s="265"/>
      <c r="O29" s="265"/>
      <c r="P29" s="265"/>
      <c r="Q29" s="265"/>
      <c r="R29" s="265"/>
      <c r="S29" s="265"/>
      <c r="T29" s="266"/>
      <c r="U29" s="263"/>
      <c r="V29" s="265"/>
      <c r="W29" s="265"/>
      <c r="X29" s="265"/>
      <c r="Y29" s="265"/>
      <c r="Z29" s="268"/>
      <c r="AA29" s="269"/>
      <c r="AB29" s="268"/>
      <c r="AC29" s="269"/>
      <c r="AD29" s="264">
        <v>0</v>
      </c>
      <c r="AE29" s="264">
        <v>0</v>
      </c>
      <c r="AF29" s="268"/>
      <c r="AG29" s="268"/>
      <c r="AH29" s="265"/>
      <c r="AI29" s="265"/>
      <c r="AJ29" s="265"/>
      <c r="AK29" s="265"/>
      <c r="AL29" s="266"/>
    </row>
    <row r="30" spans="1:38" s="262" customFormat="1" ht="19.5" customHeight="1" hidden="1">
      <c r="A30" s="263"/>
      <c r="B30" s="265"/>
      <c r="C30" s="265"/>
      <c r="D30" s="347"/>
      <c r="E30" s="347"/>
      <c r="F30" s="161"/>
      <c r="G30" s="161"/>
      <c r="H30" s="161"/>
      <c r="I30" s="348"/>
      <c r="J30" s="161"/>
      <c r="K30" s="161"/>
      <c r="L30" s="265"/>
      <c r="M30" s="265"/>
      <c r="N30" s="265"/>
      <c r="O30" s="265"/>
      <c r="P30" s="265"/>
      <c r="Q30" s="265"/>
      <c r="R30" s="265"/>
      <c r="S30" s="265"/>
      <c r="T30" s="266"/>
      <c r="U30" s="263"/>
      <c r="V30" s="265"/>
      <c r="W30" s="265"/>
      <c r="X30" s="265"/>
      <c r="Y30" s="265"/>
      <c r="Z30" s="268"/>
      <c r="AA30" s="269"/>
      <c r="AB30" s="268"/>
      <c r="AC30" s="269"/>
      <c r="AD30" s="264">
        <v>0</v>
      </c>
      <c r="AE30" s="264">
        <v>0</v>
      </c>
      <c r="AF30" s="268"/>
      <c r="AG30" s="268"/>
      <c r="AH30" s="265"/>
      <c r="AI30" s="265"/>
      <c r="AJ30" s="265"/>
      <c r="AK30" s="265"/>
      <c r="AL30" s="266"/>
    </row>
    <row r="31" spans="1:38" s="262" customFormat="1" ht="19.5" customHeight="1" hidden="1">
      <c r="A31" s="263"/>
      <c r="B31" s="265"/>
      <c r="C31" s="265"/>
      <c r="D31" s="347"/>
      <c r="E31" s="347"/>
      <c r="F31" s="161"/>
      <c r="G31" s="161"/>
      <c r="H31" s="161"/>
      <c r="I31" s="348"/>
      <c r="J31" s="161"/>
      <c r="K31" s="161"/>
      <c r="L31" s="265"/>
      <c r="M31" s="265"/>
      <c r="N31" s="265"/>
      <c r="O31" s="265"/>
      <c r="P31" s="265"/>
      <c r="Q31" s="265"/>
      <c r="R31" s="265"/>
      <c r="S31" s="265"/>
      <c r="T31" s="266"/>
      <c r="U31" s="263"/>
      <c r="V31" s="265"/>
      <c r="W31" s="265"/>
      <c r="X31" s="265"/>
      <c r="Y31" s="265"/>
      <c r="Z31" s="268"/>
      <c r="AA31" s="269"/>
      <c r="AB31" s="268"/>
      <c r="AC31" s="269"/>
      <c r="AD31" s="264">
        <v>0</v>
      </c>
      <c r="AE31" s="264">
        <v>0</v>
      </c>
      <c r="AF31" s="268"/>
      <c r="AG31" s="268"/>
      <c r="AH31" s="265"/>
      <c r="AI31" s="265"/>
      <c r="AJ31" s="265"/>
      <c r="AK31" s="265"/>
      <c r="AL31" s="266"/>
    </row>
    <row r="32" spans="1:38" s="262" customFormat="1" ht="19.5" customHeight="1" hidden="1">
      <c r="A32" s="263"/>
      <c r="B32" s="265"/>
      <c r="C32" s="265"/>
      <c r="D32" s="347"/>
      <c r="E32" s="347"/>
      <c r="F32" s="161"/>
      <c r="G32" s="161"/>
      <c r="H32" s="161"/>
      <c r="I32" s="348"/>
      <c r="J32" s="161"/>
      <c r="K32" s="161"/>
      <c r="L32" s="265"/>
      <c r="M32" s="265"/>
      <c r="N32" s="265"/>
      <c r="O32" s="265"/>
      <c r="P32" s="265"/>
      <c r="Q32" s="265"/>
      <c r="R32" s="265"/>
      <c r="S32" s="265"/>
      <c r="T32" s="266"/>
      <c r="U32" s="263"/>
      <c r="V32" s="265"/>
      <c r="W32" s="265"/>
      <c r="X32" s="265"/>
      <c r="Y32" s="265"/>
      <c r="Z32" s="268"/>
      <c r="AA32" s="269"/>
      <c r="AB32" s="268"/>
      <c r="AC32" s="269"/>
      <c r="AD32" s="264">
        <v>0</v>
      </c>
      <c r="AE32" s="264">
        <v>0</v>
      </c>
      <c r="AF32" s="268"/>
      <c r="AG32" s="268"/>
      <c r="AH32" s="265"/>
      <c r="AI32" s="265"/>
      <c r="AJ32" s="265"/>
      <c r="AK32" s="265"/>
      <c r="AL32" s="266"/>
    </row>
    <row r="33" spans="1:38" s="262" customFormat="1" ht="19.5" customHeight="1" hidden="1">
      <c r="A33" s="263"/>
      <c r="B33" s="265"/>
      <c r="C33" s="265"/>
      <c r="D33" s="347"/>
      <c r="E33" s="347"/>
      <c r="F33" s="161"/>
      <c r="G33" s="349"/>
      <c r="H33" s="161"/>
      <c r="I33" s="348"/>
      <c r="J33" s="161"/>
      <c r="K33" s="161"/>
      <c r="L33" s="265"/>
      <c r="M33" s="265"/>
      <c r="N33" s="265"/>
      <c r="O33" s="265"/>
      <c r="P33" s="265"/>
      <c r="Q33" s="265"/>
      <c r="R33" s="265"/>
      <c r="S33" s="265"/>
      <c r="T33" s="266"/>
      <c r="U33" s="263"/>
      <c r="V33" s="265"/>
      <c r="W33" s="265"/>
      <c r="X33" s="265"/>
      <c r="Y33" s="265"/>
      <c r="Z33" s="268"/>
      <c r="AA33" s="269"/>
      <c r="AB33" s="268"/>
      <c r="AC33" s="269"/>
      <c r="AD33" s="264">
        <v>0</v>
      </c>
      <c r="AE33" s="264">
        <v>0</v>
      </c>
      <c r="AF33" s="268"/>
      <c r="AG33" s="268"/>
      <c r="AH33" s="265"/>
      <c r="AI33" s="265"/>
      <c r="AJ33" s="265"/>
      <c r="AK33" s="265"/>
      <c r="AL33" s="266"/>
    </row>
    <row r="34" spans="1:38" s="262" customFormat="1" ht="19.5" customHeight="1" hidden="1">
      <c r="A34" s="263"/>
      <c r="B34" s="265"/>
      <c r="C34" s="265"/>
      <c r="D34" s="347"/>
      <c r="E34" s="347"/>
      <c r="F34" s="161"/>
      <c r="G34" s="161"/>
      <c r="H34" s="161"/>
      <c r="I34" s="348"/>
      <c r="J34" s="161"/>
      <c r="K34" s="161"/>
      <c r="L34" s="265"/>
      <c r="M34" s="265"/>
      <c r="N34" s="265"/>
      <c r="O34" s="265"/>
      <c r="P34" s="265"/>
      <c r="Q34" s="265"/>
      <c r="R34" s="265"/>
      <c r="S34" s="265"/>
      <c r="T34" s="266"/>
      <c r="U34" s="263"/>
      <c r="V34" s="265"/>
      <c r="W34" s="265"/>
      <c r="X34" s="265"/>
      <c r="Y34" s="265"/>
      <c r="Z34" s="268"/>
      <c r="AA34" s="269"/>
      <c r="AB34" s="268"/>
      <c r="AC34" s="269"/>
      <c r="AD34" s="264">
        <v>0</v>
      </c>
      <c r="AE34" s="264">
        <v>0</v>
      </c>
      <c r="AF34" s="268"/>
      <c r="AG34" s="268"/>
      <c r="AH34" s="265"/>
      <c r="AI34" s="265"/>
      <c r="AJ34" s="265"/>
      <c r="AK34" s="265"/>
      <c r="AL34" s="266"/>
    </row>
    <row r="35" spans="1:38" s="262" customFormat="1" ht="3.75" customHeight="1" thickBot="1">
      <c r="A35" s="496"/>
      <c r="B35" s="497"/>
      <c r="C35" s="497"/>
      <c r="D35" s="497"/>
      <c r="E35" s="497"/>
      <c r="F35" s="497"/>
      <c r="G35" s="497"/>
      <c r="H35" s="497" t="s">
        <v>406</v>
      </c>
      <c r="I35" s="498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9"/>
      <c r="U35" s="496"/>
      <c r="V35" s="497"/>
      <c r="W35" s="500"/>
      <c r="X35" s="497"/>
      <c r="Y35" s="501"/>
      <c r="Z35" s="498"/>
      <c r="AA35" s="498"/>
      <c r="AB35" s="498"/>
      <c r="AC35" s="498"/>
      <c r="AD35" s="618">
        <v>0</v>
      </c>
      <c r="AE35" s="618">
        <v>0</v>
      </c>
      <c r="AF35" s="498"/>
      <c r="AG35" s="497"/>
      <c r="AH35" s="497"/>
      <c r="AI35" s="497"/>
      <c r="AJ35" s="497"/>
      <c r="AK35" s="497"/>
      <c r="AL35" s="499"/>
    </row>
    <row r="36" spans="2:37" s="262" customFormat="1" ht="3" customHeight="1">
      <c r="B36" s="502"/>
      <c r="C36" s="502"/>
      <c r="D36" s="502"/>
      <c r="E36" s="502"/>
      <c r="F36" s="502"/>
      <c r="G36" s="502"/>
      <c r="H36" s="502"/>
      <c r="I36" s="503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V36" s="502"/>
      <c r="W36" s="504"/>
      <c r="X36" s="502"/>
      <c r="Y36" s="505"/>
      <c r="Z36" s="503"/>
      <c r="AA36" s="503"/>
      <c r="AB36" s="503"/>
      <c r="AC36" s="503"/>
      <c r="AD36" s="503"/>
      <c r="AE36" s="503"/>
      <c r="AF36" s="503"/>
      <c r="AG36" s="502"/>
      <c r="AH36" s="502"/>
      <c r="AI36" s="502"/>
      <c r="AJ36" s="502"/>
      <c r="AK36" s="502"/>
    </row>
    <row r="37" spans="1:38" s="262" customFormat="1" ht="12.75" customHeight="1">
      <c r="A37" s="603" t="s">
        <v>820</v>
      </c>
      <c r="B37" s="506"/>
      <c r="C37" s="506"/>
      <c r="D37" s="506"/>
      <c r="E37" s="506"/>
      <c r="F37" s="507"/>
      <c r="G37" s="506"/>
      <c r="H37" s="507"/>
      <c r="I37" s="507"/>
      <c r="J37" s="507"/>
      <c r="K37" s="506"/>
      <c r="L37" s="506"/>
      <c r="M37" s="506"/>
      <c r="N37" s="510"/>
      <c r="O37" s="506"/>
      <c r="P37" s="510"/>
      <c r="Q37" s="506"/>
      <c r="R37" s="506"/>
      <c r="S37" s="506"/>
      <c r="T37" s="506"/>
      <c r="V37" s="506"/>
      <c r="W37" s="508"/>
      <c r="X37" s="509"/>
      <c r="Y37" s="509"/>
      <c r="AA37" s="503"/>
      <c r="AC37" s="503"/>
      <c r="AE37" s="503"/>
      <c r="AF37" s="503"/>
      <c r="AG37" s="502"/>
      <c r="AH37" s="506"/>
      <c r="AI37" s="506"/>
      <c r="AJ37" s="506"/>
      <c r="AK37" s="506"/>
      <c r="AL37" s="506"/>
    </row>
    <row r="38" spans="1:31" s="511" customFormat="1" ht="17.25" customHeight="1">
      <c r="A38" s="372" t="s">
        <v>821</v>
      </c>
      <c r="B38" s="594"/>
      <c r="C38" s="594"/>
      <c r="D38" s="594"/>
      <c r="E38" s="594"/>
      <c r="F38" s="594"/>
      <c r="G38" s="594"/>
      <c r="H38" s="594"/>
      <c r="I38" s="594"/>
      <c r="U38" s="512"/>
      <c r="AA38" s="513"/>
      <c r="AC38" s="513"/>
      <c r="AE38" s="513"/>
    </row>
    <row r="39" spans="1:38" s="262" customFormat="1" ht="12.75" customHeight="1">
      <c r="A39" s="506" t="s">
        <v>785</v>
      </c>
      <c r="B39" s="506"/>
      <c r="C39" s="506"/>
      <c r="D39" s="506"/>
      <c r="E39" s="506"/>
      <c r="F39" s="507"/>
      <c r="G39" s="506"/>
      <c r="H39" s="507"/>
      <c r="I39" s="507"/>
      <c r="J39" s="494" t="s">
        <v>786</v>
      </c>
      <c r="L39" s="506"/>
      <c r="M39" s="506"/>
      <c r="S39" s="506"/>
      <c r="T39" s="506"/>
      <c r="U39" s="506" t="s">
        <v>787</v>
      </c>
      <c r="V39" s="506"/>
      <c r="W39" s="508"/>
      <c r="X39" s="509"/>
      <c r="Y39" s="509"/>
      <c r="Z39" s="503"/>
      <c r="AA39" s="503"/>
      <c r="AB39" s="503"/>
      <c r="AC39" s="503"/>
      <c r="AD39" s="503"/>
      <c r="AE39" s="503"/>
      <c r="AF39" s="494" t="s">
        <v>788</v>
      </c>
      <c r="AG39" s="502"/>
      <c r="AI39" s="494"/>
      <c r="AL39" s="506"/>
    </row>
    <row r="40" spans="9:31" s="511" customFormat="1" ht="12.75">
      <c r="I40" s="513"/>
      <c r="U40" s="512"/>
      <c r="AA40" s="513"/>
      <c r="AC40" s="513"/>
      <c r="AE40" s="513"/>
    </row>
    <row r="41" spans="14:21" ht="15">
      <c r="N41" s="514" t="s">
        <v>401</v>
      </c>
      <c r="U41" s="516"/>
    </row>
    <row r="42" ht="15">
      <c r="U42" s="516"/>
    </row>
    <row r="43" ht="15">
      <c r="U43" s="516"/>
    </row>
    <row r="44" ht="15">
      <c r="U44" s="516"/>
    </row>
    <row r="45" ht="15">
      <c r="U45" s="516"/>
    </row>
    <row r="46" ht="15">
      <c r="U46" s="516"/>
    </row>
    <row r="47" ht="15">
      <c r="U47" s="516"/>
    </row>
    <row r="48" ht="15">
      <c r="U48" s="516"/>
    </row>
    <row r="49" ht="15">
      <c r="U49" s="516"/>
    </row>
  </sheetData>
  <sheetProtection/>
  <mergeCells count="42">
    <mergeCell ref="Z9:AA9"/>
    <mergeCell ref="F7:G8"/>
    <mergeCell ref="N9:O9"/>
    <mergeCell ref="D6:I6"/>
    <mergeCell ref="R9:S9"/>
    <mergeCell ref="N7:O8"/>
    <mergeCell ref="H9:I9"/>
    <mergeCell ref="L9:M9"/>
    <mergeCell ref="H7:I8"/>
    <mergeCell ref="J7:K8"/>
    <mergeCell ref="D7:E8"/>
    <mergeCell ref="J6:K6"/>
    <mergeCell ref="L7:M8"/>
    <mergeCell ref="T6:T11"/>
    <mergeCell ref="AL6:AL11"/>
    <mergeCell ref="P8:Q8"/>
    <mergeCell ref="P9:Q9"/>
    <mergeCell ref="AJ6:AK7"/>
    <mergeCell ref="AJ9:AK9"/>
    <mergeCell ref="P7:S7"/>
    <mergeCell ref="U6:U11"/>
    <mergeCell ref="AD8:AE8"/>
    <mergeCell ref="AB8:AC8"/>
    <mergeCell ref="AB9:AC9"/>
    <mergeCell ref="AF6:AI6"/>
    <mergeCell ref="AH9:AI9"/>
    <mergeCell ref="R8:S8"/>
    <mergeCell ref="AH8:AI8"/>
    <mergeCell ref="X7:AC7"/>
    <mergeCell ref="AD9:AE9"/>
    <mergeCell ref="V6:AE6"/>
    <mergeCell ref="V7:W7"/>
    <mergeCell ref="AJ8:AK8"/>
    <mergeCell ref="U3:AE3"/>
    <mergeCell ref="A3:I3"/>
    <mergeCell ref="J3:T3"/>
    <mergeCell ref="L6:S6"/>
    <mergeCell ref="A6:A11"/>
    <mergeCell ref="AD7:AI7"/>
    <mergeCell ref="AF3:AL3"/>
    <mergeCell ref="B6:C9"/>
    <mergeCell ref="Z8:AA8"/>
  </mergeCells>
  <printOptions/>
  <pageMargins left="0.984251968503937" right="0.984251968503937" top="0.5905511811023623" bottom="0.5905511811023623" header="0" footer="0"/>
  <pageSetup horizontalDpi="600" verticalDpi="600" orientation="portrait" paperSize="9" scale="95" r:id="rId1"/>
  <colBreaks count="3" manualBreakCount="3">
    <brk id="9" max="39" man="1"/>
    <brk id="20" max="39" man="1"/>
    <brk id="29" max="4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65"/>
  <sheetViews>
    <sheetView view="pageBreakPreview" zoomScaleSheetLayoutView="100" workbookViewId="0" topLeftCell="A1">
      <selection activeCell="E35" sqref="E35"/>
    </sheetView>
  </sheetViews>
  <sheetFormatPr defaultColWidth="7.99609375" defaultRowHeight="13.5"/>
  <cols>
    <col min="1" max="1" width="11.21484375" style="29" customWidth="1"/>
    <col min="2" max="2" width="17.21484375" style="29" customWidth="1"/>
    <col min="3" max="3" width="17.4453125" style="30" customWidth="1"/>
    <col min="4" max="4" width="19.21484375" style="29" customWidth="1"/>
    <col min="5" max="5" width="17.6640625" style="30" customWidth="1"/>
    <col min="6" max="6" width="19.21484375" style="30" customWidth="1"/>
    <col min="7" max="7" width="18.3359375" style="30" customWidth="1"/>
    <col min="8" max="8" width="11.21484375" style="29" customWidth="1"/>
    <col min="9" max="10" width="0.3359375" style="30" customWidth="1"/>
    <col min="11" max="16384" width="7.99609375" style="30" customWidth="1"/>
  </cols>
  <sheetData>
    <row r="1" spans="1:8" s="21" customFormat="1" ht="12">
      <c r="A1" s="1" t="s">
        <v>347</v>
      </c>
      <c r="B1" s="20"/>
      <c r="D1" s="20"/>
      <c r="H1" s="22" t="s">
        <v>348</v>
      </c>
    </row>
    <row r="2" spans="1:8" s="21" customFormat="1" ht="12">
      <c r="A2" s="20"/>
      <c r="B2" s="20"/>
      <c r="D2" s="20"/>
      <c r="H2" s="22"/>
    </row>
    <row r="3" spans="1:8" s="270" customFormat="1" ht="22.5">
      <c r="A3" s="1423" t="s">
        <v>824</v>
      </c>
      <c r="B3" s="1424"/>
      <c r="C3" s="1424"/>
      <c r="D3" s="1424"/>
      <c r="E3" s="1429" t="s">
        <v>825</v>
      </c>
      <c r="F3" s="1424"/>
      <c r="G3" s="1424"/>
      <c r="H3" s="1424"/>
    </row>
    <row r="4" spans="1:8" s="21" customFormat="1" ht="12">
      <c r="A4" s="23"/>
      <c r="B4" s="23"/>
      <c r="C4" s="24"/>
      <c r="D4" s="23"/>
      <c r="E4" s="24"/>
      <c r="F4" s="24"/>
      <c r="G4" s="24"/>
      <c r="H4" s="23"/>
    </row>
    <row r="5" spans="1:8" s="271" customFormat="1" ht="15.75" thickBot="1">
      <c r="A5" s="271" t="s">
        <v>349</v>
      </c>
      <c r="D5" s="343"/>
      <c r="H5" s="343" t="s">
        <v>350</v>
      </c>
    </row>
    <row r="6" spans="1:8" s="271" customFormat="1" ht="15" customHeight="1">
      <c r="A6" s="1425" t="s">
        <v>826</v>
      </c>
      <c r="B6" s="1436" t="s">
        <v>233</v>
      </c>
      <c r="C6" s="1436" t="s">
        <v>234</v>
      </c>
      <c r="D6" s="462" t="s">
        <v>351</v>
      </c>
      <c r="E6" s="1430"/>
      <c r="F6" s="1430"/>
      <c r="G6" s="1431"/>
      <c r="H6" s="1432" t="s">
        <v>352</v>
      </c>
    </row>
    <row r="7" spans="1:8" s="271" customFormat="1" ht="15" customHeight="1">
      <c r="A7" s="1426"/>
      <c r="B7" s="1437"/>
      <c r="C7" s="1437"/>
      <c r="D7" s="1428" t="s">
        <v>353</v>
      </c>
      <c r="E7" s="274" t="s">
        <v>235</v>
      </c>
      <c r="F7" s="274" t="s">
        <v>236</v>
      </c>
      <c r="G7" s="274" t="s">
        <v>237</v>
      </c>
      <c r="H7" s="1433"/>
    </row>
    <row r="8" spans="1:8" s="271" customFormat="1" ht="15" customHeight="1">
      <c r="A8" s="1426"/>
      <c r="B8" s="1437" t="s">
        <v>356</v>
      </c>
      <c r="C8" s="1437" t="s">
        <v>357</v>
      </c>
      <c r="D8" s="1428"/>
      <c r="E8" s="275" t="s">
        <v>354</v>
      </c>
      <c r="F8" s="273" t="s">
        <v>355</v>
      </c>
      <c r="G8" s="275"/>
      <c r="H8" s="1434"/>
    </row>
    <row r="9" spans="1:8" s="271" customFormat="1" ht="15.75" customHeight="1">
      <c r="A9" s="1427"/>
      <c r="B9" s="1438"/>
      <c r="C9" s="1438"/>
      <c r="D9" s="277"/>
      <c r="E9" s="276" t="s">
        <v>48</v>
      </c>
      <c r="F9" s="276" t="s">
        <v>358</v>
      </c>
      <c r="G9" s="276" t="s">
        <v>359</v>
      </c>
      <c r="H9" s="1435"/>
    </row>
    <row r="10" spans="1:8" s="271" customFormat="1" ht="6" customHeight="1">
      <c r="A10" s="278"/>
      <c r="B10" s="279"/>
      <c r="C10" s="279"/>
      <c r="D10" s="280"/>
      <c r="E10" s="279"/>
      <c r="F10" s="279"/>
      <c r="G10" s="281"/>
      <c r="H10" s="282"/>
    </row>
    <row r="11" spans="1:8" s="271" customFormat="1" ht="15.75" customHeight="1" hidden="1">
      <c r="A11" s="283" t="s">
        <v>12</v>
      </c>
      <c r="B11" s="287">
        <v>32</v>
      </c>
      <c r="C11" s="284">
        <v>141</v>
      </c>
      <c r="D11" s="284">
        <v>205</v>
      </c>
      <c r="E11" s="284">
        <v>137</v>
      </c>
      <c r="F11" s="284">
        <v>68</v>
      </c>
      <c r="G11" s="285">
        <v>67</v>
      </c>
      <c r="H11" s="286" t="s">
        <v>12</v>
      </c>
    </row>
    <row r="12" spans="1:8" s="271" customFormat="1" ht="15.75" customHeight="1" hidden="1">
      <c r="A12" s="283" t="s">
        <v>360</v>
      </c>
      <c r="B12" s="287">
        <v>32</v>
      </c>
      <c r="C12" s="284">
        <v>141</v>
      </c>
      <c r="D12" s="284">
        <v>205</v>
      </c>
      <c r="E12" s="284">
        <v>140</v>
      </c>
      <c r="F12" s="284">
        <v>66</v>
      </c>
      <c r="G12" s="285">
        <v>68</v>
      </c>
      <c r="H12" s="286" t="s">
        <v>13</v>
      </c>
    </row>
    <row r="13" spans="1:8" s="271" customFormat="1" ht="15.75" customHeight="1" hidden="1">
      <c r="A13" s="283">
        <v>2002</v>
      </c>
      <c r="B13" s="287">
        <v>32</v>
      </c>
      <c r="C13" s="284">
        <v>155</v>
      </c>
      <c r="D13" s="284">
        <v>226</v>
      </c>
      <c r="E13" s="284">
        <v>147</v>
      </c>
      <c r="F13" s="284">
        <v>79</v>
      </c>
      <c r="G13" s="285">
        <v>65</v>
      </c>
      <c r="H13" s="286">
        <v>2002</v>
      </c>
    </row>
    <row r="14" spans="1:8" s="271" customFormat="1" ht="15.75" customHeight="1" hidden="1">
      <c r="A14" s="283">
        <v>2003</v>
      </c>
      <c r="B14" s="287">
        <v>32</v>
      </c>
      <c r="C14" s="284">
        <v>155</v>
      </c>
      <c r="D14" s="284">
        <v>226</v>
      </c>
      <c r="E14" s="284">
        <v>147</v>
      </c>
      <c r="F14" s="284">
        <v>79</v>
      </c>
      <c r="G14" s="285">
        <v>65</v>
      </c>
      <c r="H14" s="286">
        <v>2003</v>
      </c>
    </row>
    <row r="15" spans="1:8" s="271" customFormat="1" ht="15.75" customHeight="1" hidden="1">
      <c r="A15" s="283" t="s">
        <v>361</v>
      </c>
      <c r="B15" s="463" t="s">
        <v>362</v>
      </c>
      <c r="C15" s="288">
        <v>146.6</v>
      </c>
      <c r="D15" s="288">
        <v>218.34</v>
      </c>
      <c r="E15" s="288">
        <v>209.01</v>
      </c>
      <c r="F15" s="288">
        <v>9.33</v>
      </c>
      <c r="G15" s="289">
        <v>95.73</v>
      </c>
      <c r="H15" s="286" t="s">
        <v>361</v>
      </c>
    </row>
    <row r="16" spans="1:8" s="271" customFormat="1" ht="15.75" customHeight="1" hidden="1">
      <c r="A16" s="283" t="s">
        <v>363</v>
      </c>
      <c r="B16" s="463">
        <v>32</v>
      </c>
      <c r="C16" s="288">
        <v>146.6</v>
      </c>
      <c r="D16" s="288">
        <f>SUM(E16:F16)</f>
        <v>218.34</v>
      </c>
      <c r="E16" s="288">
        <v>209.01</v>
      </c>
      <c r="F16" s="288">
        <v>9.33</v>
      </c>
      <c r="G16" s="289">
        <f>E16/D16*100</f>
        <v>95.7268480351745</v>
      </c>
      <c r="H16" s="286" t="s">
        <v>363</v>
      </c>
    </row>
    <row r="17" spans="1:8" s="271" customFormat="1" ht="22.5" customHeight="1">
      <c r="A17" s="283">
        <v>2015</v>
      </c>
      <c r="B17" s="463">
        <v>182</v>
      </c>
      <c r="C17" s="288">
        <v>352.23</v>
      </c>
      <c r="D17" s="288">
        <v>630.8199999999999</v>
      </c>
      <c r="E17" s="288">
        <v>204.07</v>
      </c>
      <c r="F17" s="288">
        <v>426.75</v>
      </c>
      <c r="G17" s="289">
        <v>32.34995719856695</v>
      </c>
      <c r="H17" s="286">
        <v>2015</v>
      </c>
    </row>
    <row r="18" spans="1:8" s="271" customFormat="1" ht="22.5" customHeight="1">
      <c r="A18" s="283">
        <v>2016</v>
      </c>
      <c r="B18" s="463">
        <v>182</v>
      </c>
      <c r="C18" s="288">
        <v>352.23</v>
      </c>
      <c r="D18" s="288">
        <v>630.8199999999999</v>
      </c>
      <c r="E18" s="288">
        <v>205.57</v>
      </c>
      <c r="F18" s="288">
        <v>425.25</v>
      </c>
      <c r="G18" s="289">
        <v>32.58774293776355</v>
      </c>
      <c r="H18" s="286">
        <v>2016</v>
      </c>
    </row>
    <row r="19" spans="1:8" s="271" customFormat="1" ht="22.5" customHeight="1">
      <c r="A19" s="283">
        <v>2017</v>
      </c>
      <c r="B19" s="463">
        <v>182</v>
      </c>
      <c r="C19" s="288">
        <v>352.23</v>
      </c>
      <c r="D19" s="288">
        <v>630.8199999999999</v>
      </c>
      <c r="E19" s="288">
        <v>205.57</v>
      </c>
      <c r="F19" s="288">
        <v>425.25</v>
      </c>
      <c r="G19" s="289">
        <f>E19/D19*100</f>
        <v>32.58774293776355</v>
      </c>
      <c r="H19" s="286">
        <v>2017</v>
      </c>
    </row>
    <row r="20" spans="1:8" s="271" customFormat="1" ht="22.5" customHeight="1">
      <c r="A20" s="283">
        <v>2018</v>
      </c>
      <c r="B20" s="463">
        <v>182</v>
      </c>
      <c r="C20" s="288">
        <v>352.23</v>
      </c>
      <c r="D20" s="288">
        <v>630.82</v>
      </c>
      <c r="E20" s="288">
        <v>205.57</v>
      </c>
      <c r="F20" s="288">
        <v>425.25</v>
      </c>
      <c r="G20" s="289">
        <v>32.587742937763544</v>
      </c>
      <c r="H20" s="286">
        <v>2018</v>
      </c>
    </row>
    <row r="21" spans="1:8" s="552" customFormat="1" ht="22.5" customHeight="1">
      <c r="A21" s="607">
        <v>2019</v>
      </c>
      <c r="B21" s="608">
        <f>SUM(B22:B24)</f>
        <v>190</v>
      </c>
      <c r="C21" s="609">
        <f>SUM(C22:C24)</f>
        <v>361.29</v>
      </c>
      <c r="D21" s="609">
        <f>SUM(D22:D24)</f>
        <v>722.58</v>
      </c>
      <c r="E21" s="609">
        <f>SUM(E22:E24)</f>
        <v>361.29</v>
      </c>
      <c r="F21" s="1162">
        <f>SUM(F22:F24)</f>
        <v>361.29</v>
      </c>
      <c r="G21" s="610">
        <f>E21/D21*100</f>
        <v>50</v>
      </c>
      <c r="H21" s="611">
        <v>2019</v>
      </c>
    </row>
    <row r="22" spans="1:8" s="271" customFormat="1" ht="22.5" customHeight="1">
      <c r="A22" s="272" t="s">
        <v>364</v>
      </c>
      <c r="B22" s="549">
        <v>0</v>
      </c>
      <c r="C22" s="549">
        <v>0</v>
      </c>
      <c r="D22" s="549">
        <v>0</v>
      </c>
      <c r="E22" s="549">
        <v>0</v>
      </c>
      <c r="F22" s="549">
        <v>0</v>
      </c>
      <c r="G22" s="549">
        <v>0</v>
      </c>
      <c r="H22" s="290" t="s">
        <v>365</v>
      </c>
    </row>
    <row r="23" spans="1:8" s="271" customFormat="1" ht="22.5" customHeight="1">
      <c r="A23" s="272" t="s">
        <v>366</v>
      </c>
      <c r="B23" s="549">
        <v>32</v>
      </c>
      <c r="C23" s="550">
        <v>145.43</v>
      </c>
      <c r="D23" s="1163">
        <f>C23*2</f>
        <v>290.86</v>
      </c>
      <c r="E23" s="1163">
        <f>D23-C23</f>
        <v>145.43</v>
      </c>
      <c r="F23" s="1164">
        <v>145.43</v>
      </c>
      <c r="G23" s="289">
        <f>E23/D23*100</f>
        <v>50</v>
      </c>
      <c r="H23" s="291" t="s">
        <v>70</v>
      </c>
    </row>
    <row r="24" spans="1:8" s="271" customFormat="1" ht="22.5" customHeight="1">
      <c r="A24" s="272" t="s">
        <v>367</v>
      </c>
      <c r="B24" s="549">
        <v>158</v>
      </c>
      <c r="C24" s="587">
        <v>215.86</v>
      </c>
      <c r="D24" s="1163">
        <f>C24*2</f>
        <v>431.72</v>
      </c>
      <c r="E24" s="1163">
        <f>D24-C24</f>
        <v>215.86</v>
      </c>
      <c r="F24" s="1164">
        <v>215.86</v>
      </c>
      <c r="G24" s="289">
        <f>E24/D24*100</f>
        <v>50</v>
      </c>
      <c r="H24" s="291" t="s">
        <v>368</v>
      </c>
    </row>
    <row r="25" spans="1:8" s="271" customFormat="1" ht="6" customHeight="1" thickBot="1">
      <c r="A25" s="464"/>
      <c r="B25" s="465"/>
      <c r="C25" s="465"/>
      <c r="D25" s="465"/>
      <c r="E25" s="465"/>
      <c r="F25" s="466"/>
      <c r="G25" s="465"/>
      <c r="H25" s="467"/>
    </row>
    <row r="26" spans="2:7" s="271" customFormat="1" ht="7.5" customHeight="1">
      <c r="B26" s="343"/>
      <c r="C26" s="343"/>
      <c r="D26" s="343"/>
      <c r="E26" s="343"/>
      <c r="F26" s="284"/>
      <c r="G26" s="343"/>
    </row>
    <row r="27" spans="1:8" s="271" customFormat="1" ht="15">
      <c r="A27" s="344" t="s">
        <v>1035</v>
      </c>
      <c r="B27" s="495"/>
      <c r="C27" s="343"/>
      <c r="D27" s="343"/>
      <c r="E27" s="284"/>
      <c r="F27" s="284"/>
      <c r="G27" s="343"/>
      <c r="H27" s="344"/>
    </row>
    <row r="28" spans="1:7" s="271" customFormat="1" ht="12" customHeight="1">
      <c r="A28" s="344" t="s">
        <v>419</v>
      </c>
      <c r="B28" s="345"/>
      <c r="C28" s="284"/>
      <c r="D28" s="284"/>
      <c r="E28" s="588" t="s">
        <v>375</v>
      </c>
      <c r="F28" s="284"/>
      <c r="G28" s="343"/>
    </row>
    <row r="29" spans="2:7" ht="15.75">
      <c r="B29" s="27"/>
      <c r="C29" s="22"/>
      <c r="D29" s="22"/>
      <c r="E29" s="22"/>
      <c r="F29" s="26"/>
      <c r="G29" s="22"/>
    </row>
    <row r="30" spans="2:7" ht="15.75">
      <c r="B30" s="27"/>
      <c r="C30" s="22"/>
      <c r="D30" s="22"/>
      <c r="E30" s="22"/>
      <c r="F30" s="26"/>
      <c r="G30" s="22"/>
    </row>
    <row r="31" spans="2:7" ht="15.75">
      <c r="B31" s="27"/>
      <c r="C31" s="22"/>
      <c r="D31" s="22"/>
      <c r="E31" s="22"/>
      <c r="F31" s="26"/>
      <c r="G31" s="22"/>
    </row>
    <row r="32" spans="2:7" ht="15.75">
      <c r="B32" s="27"/>
      <c r="C32" s="22"/>
      <c r="D32" s="22"/>
      <c r="E32" s="22"/>
      <c r="F32" s="26"/>
      <c r="G32" s="22"/>
    </row>
    <row r="33" spans="2:7" ht="15.75">
      <c r="B33" s="27"/>
      <c r="C33" s="22"/>
      <c r="D33" s="27"/>
      <c r="E33" s="22"/>
      <c r="F33" s="26"/>
      <c r="G33" s="22"/>
    </row>
    <row r="34" spans="2:7" ht="15.75">
      <c r="B34" s="27"/>
      <c r="C34" s="22"/>
      <c r="D34" s="27"/>
      <c r="E34" s="22"/>
      <c r="F34" s="26"/>
      <c r="G34" s="22"/>
    </row>
    <row r="35" spans="2:7" ht="15.75">
      <c r="B35" s="27"/>
      <c r="C35" s="22"/>
      <c r="D35" s="27"/>
      <c r="E35" s="22"/>
      <c r="F35" s="26"/>
      <c r="G35" s="22"/>
    </row>
    <row r="36" spans="2:7" ht="15.75">
      <c r="B36" s="27"/>
      <c r="C36" s="22"/>
      <c r="D36" s="27"/>
      <c r="E36" s="22"/>
      <c r="F36" s="26"/>
      <c r="G36" s="22"/>
    </row>
    <row r="37" spans="2:7" ht="15.75">
      <c r="B37" s="27"/>
      <c r="C37" s="22"/>
      <c r="D37" s="27"/>
      <c r="E37" s="22"/>
      <c r="F37" s="26"/>
      <c r="G37" s="22"/>
    </row>
    <row r="38" spans="2:7" ht="15.75">
      <c r="B38" s="27"/>
      <c r="C38" s="22"/>
      <c r="D38" s="27"/>
      <c r="E38" s="22"/>
      <c r="F38" s="26"/>
      <c r="G38" s="22"/>
    </row>
    <row r="39" spans="2:7" ht="15.75">
      <c r="B39" s="27"/>
      <c r="C39" s="22"/>
      <c r="D39" s="27"/>
      <c r="E39" s="22"/>
      <c r="F39" s="26"/>
      <c r="G39" s="22"/>
    </row>
    <row r="40" spans="2:7" ht="15.75">
      <c r="B40" s="27"/>
      <c r="C40" s="22"/>
      <c r="D40" s="27"/>
      <c r="E40" s="22"/>
      <c r="F40" s="26"/>
      <c r="G40" s="22"/>
    </row>
    <row r="41" spans="2:7" ht="15.75">
      <c r="B41" s="473"/>
      <c r="C41" s="474"/>
      <c r="D41" s="473"/>
      <c r="E41" s="474"/>
      <c r="F41" s="475"/>
      <c r="G41" s="474"/>
    </row>
    <row r="42" spans="2:7" ht="15.75">
      <c r="B42" s="473"/>
      <c r="C42" s="474"/>
      <c r="D42" s="473"/>
      <c r="E42" s="474"/>
      <c r="F42" s="475"/>
      <c r="G42" s="474"/>
    </row>
    <row r="43" spans="2:7" ht="15.75">
      <c r="B43" s="473"/>
      <c r="C43" s="474"/>
      <c r="D43" s="473"/>
      <c r="E43" s="474"/>
      <c r="F43" s="475"/>
      <c r="G43" s="474"/>
    </row>
    <row r="44" spans="2:7" ht="15.75">
      <c r="B44" s="473"/>
      <c r="C44" s="474"/>
      <c r="D44" s="473"/>
      <c r="E44" s="474"/>
      <c r="F44" s="475"/>
      <c r="G44" s="474"/>
    </row>
    <row r="45" spans="2:7" ht="15.75">
      <c r="B45" s="473"/>
      <c r="C45" s="474"/>
      <c r="D45" s="473"/>
      <c r="E45" s="474"/>
      <c r="F45" s="475"/>
      <c r="G45" s="474"/>
    </row>
    <row r="46" spans="2:7" ht="15.75">
      <c r="B46" s="473"/>
      <c r="C46" s="474"/>
      <c r="D46" s="473"/>
      <c r="E46" s="474"/>
      <c r="F46" s="475"/>
      <c r="G46" s="474"/>
    </row>
    <row r="47" spans="2:7" ht="15.75">
      <c r="B47" s="473"/>
      <c r="C47" s="474"/>
      <c r="D47" s="473"/>
      <c r="E47" s="474"/>
      <c r="F47" s="475"/>
      <c r="G47" s="474"/>
    </row>
    <row r="48" spans="2:7" ht="15.75">
      <c r="B48" s="473"/>
      <c r="C48" s="474"/>
      <c r="D48" s="473"/>
      <c r="E48" s="474"/>
      <c r="F48" s="475"/>
      <c r="G48" s="474"/>
    </row>
    <row r="49" spans="2:7" ht="15.75">
      <c r="B49" s="473"/>
      <c r="C49" s="474"/>
      <c r="D49" s="473"/>
      <c r="E49" s="474"/>
      <c r="F49" s="475"/>
      <c r="G49" s="474"/>
    </row>
    <row r="50" spans="2:7" ht="15.75">
      <c r="B50" s="473"/>
      <c r="C50" s="474"/>
      <c r="D50" s="473"/>
      <c r="E50" s="474"/>
      <c r="F50" s="475"/>
      <c r="G50" s="474"/>
    </row>
    <row r="51" spans="2:7" ht="15.75">
      <c r="B51" s="473"/>
      <c r="C51" s="474"/>
      <c r="D51" s="473"/>
      <c r="E51" s="474"/>
      <c r="F51" s="475"/>
      <c r="G51" s="474"/>
    </row>
    <row r="52" spans="2:7" ht="15.75">
      <c r="B52" s="473"/>
      <c r="C52" s="474"/>
      <c r="D52" s="473"/>
      <c r="E52" s="474"/>
      <c r="F52" s="475"/>
      <c r="G52" s="474"/>
    </row>
    <row r="53" spans="2:7" ht="15.75">
      <c r="B53" s="473"/>
      <c r="C53" s="474"/>
      <c r="D53" s="473"/>
      <c r="E53" s="474"/>
      <c r="F53" s="475"/>
      <c r="G53" s="474"/>
    </row>
    <row r="54" spans="2:7" ht="15.75">
      <c r="B54" s="473"/>
      <c r="C54" s="474"/>
      <c r="D54" s="473"/>
      <c r="E54" s="474"/>
      <c r="F54" s="474"/>
      <c r="G54" s="474"/>
    </row>
    <row r="55" spans="2:7" ht="15.75">
      <c r="B55" s="473"/>
      <c r="C55" s="474"/>
      <c r="D55" s="473"/>
      <c r="E55" s="474"/>
      <c r="F55" s="474"/>
      <c r="G55" s="474"/>
    </row>
    <row r="56" spans="2:7" ht="15.75">
      <c r="B56" s="473"/>
      <c r="C56" s="474"/>
      <c r="D56" s="473"/>
      <c r="E56" s="474"/>
      <c r="F56" s="474"/>
      <c r="G56" s="474"/>
    </row>
    <row r="57" spans="2:7" ht="15.75">
      <c r="B57" s="473"/>
      <c r="C57" s="474"/>
      <c r="D57" s="473"/>
      <c r="E57" s="474"/>
      <c r="F57" s="474"/>
      <c r="G57" s="474"/>
    </row>
    <row r="58" spans="2:7" ht="15.75">
      <c r="B58" s="473"/>
      <c r="C58" s="474"/>
      <c r="D58" s="473"/>
      <c r="E58" s="474"/>
      <c r="F58" s="474"/>
      <c r="G58" s="474"/>
    </row>
    <row r="59" spans="2:7" ht="15.75">
      <c r="B59" s="473"/>
      <c r="C59" s="474"/>
      <c r="D59" s="473"/>
      <c r="E59" s="474"/>
      <c r="F59" s="474"/>
      <c r="G59" s="474"/>
    </row>
    <row r="60" spans="2:7" ht="15.75">
      <c r="B60" s="473"/>
      <c r="C60" s="474"/>
      <c r="D60" s="473"/>
      <c r="E60" s="474"/>
      <c r="F60" s="474"/>
      <c r="G60" s="474"/>
    </row>
    <row r="61" spans="2:7" ht="15.75">
      <c r="B61" s="473"/>
      <c r="C61" s="474"/>
      <c r="D61" s="473"/>
      <c r="E61" s="474"/>
      <c r="F61" s="474"/>
      <c r="G61" s="474"/>
    </row>
    <row r="62" spans="2:7" ht="15.75">
      <c r="B62" s="473"/>
      <c r="C62" s="474"/>
      <c r="D62" s="473"/>
      <c r="E62" s="474"/>
      <c r="F62" s="474"/>
      <c r="G62" s="474"/>
    </row>
    <row r="63" spans="2:7" ht="15.75">
      <c r="B63" s="473"/>
      <c r="C63" s="474"/>
      <c r="D63" s="473"/>
      <c r="E63" s="474"/>
      <c r="F63" s="474"/>
      <c r="G63" s="474"/>
    </row>
    <row r="64" spans="2:7" ht="15.75">
      <c r="B64" s="473"/>
      <c r="C64" s="474"/>
      <c r="D64" s="473"/>
      <c r="E64" s="474"/>
      <c r="F64" s="474"/>
      <c r="G64" s="474"/>
    </row>
    <row r="65" spans="2:7" ht="15.75">
      <c r="B65" s="473"/>
      <c r="C65" s="474"/>
      <c r="D65" s="473"/>
      <c r="E65" s="474"/>
      <c r="F65" s="474"/>
      <c r="G65" s="474"/>
    </row>
  </sheetData>
  <sheetProtection/>
  <mergeCells count="10">
    <mergeCell ref="A3:D3"/>
    <mergeCell ref="A6:A9"/>
    <mergeCell ref="D7:D8"/>
    <mergeCell ref="E3:H3"/>
    <mergeCell ref="E6:G6"/>
    <mergeCell ref="H6:H9"/>
    <mergeCell ref="B6:B7"/>
    <mergeCell ref="B8:B9"/>
    <mergeCell ref="C6:C7"/>
    <mergeCell ref="C8:C9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48"/>
  <sheetViews>
    <sheetView zoomScale="115" zoomScaleNormal="115" workbookViewId="0" topLeftCell="A1">
      <selection activeCell="H35" sqref="H35"/>
    </sheetView>
  </sheetViews>
  <sheetFormatPr defaultColWidth="8.88671875" defaultRowHeight="13.5"/>
  <cols>
    <col min="1" max="1" width="12.10546875" style="492" customWidth="1"/>
    <col min="2" max="2" width="13.6640625" style="492" customWidth="1"/>
    <col min="3" max="3" width="12.88671875" style="493" customWidth="1"/>
    <col min="4" max="4" width="13.10546875" style="493" customWidth="1"/>
    <col min="5" max="5" width="13.4453125" style="493" customWidth="1"/>
    <col min="6" max="6" width="10.5546875" style="493" customWidth="1"/>
    <col min="7" max="7" width="9.6640625" style="493" customWidth="1"/>
    <col min="8" max="8" width="10.88671875" style="493" customWidth="1"/>
    <col min="9" max="9" width="10.99609375" style="493" customWidth="1"/>
    <col min="10" max="10" width="10.5546875" style="493" customWidth="1"/>
    <col min="11" max="11" width="11.88671875" style="492" customWidth="1"/>
    <col min="12" max="13" width="0.44140625" style="493" customWidth="1"/>
    <col min="14" max="16384" width="8.88671875" style="493" customWidth="1"/>
  </cols>
  <sheetData>
    <row r="1" spans="1:11" s="91" customFormat="1" ht="11.25" customHeight="1">
      <c r="A1" s="1" t="s">
        <v>266</v>
      </c>
      <c r="B1" s="90"/>
      <c r="K1" s="92" t="s">
        <v>80</v>
      </c>
    </row>
    <row r="2" spans="1:11" s="91" customFormat="1" ht="10.5" customHeight="1">
      <c r="A2" s="90"/>
      <c r="B2" s="90"/>
      <c r="K2" s="92"/>
    </row>
    <row r="3" spans="1:11" s="294" customFormat="1" ht="20.25" customHeight="1">
      <c r="A3" s="1442" t="s">
        <v>827</v>
      </c>
      <c r="B3" s="1443"/>
      <c r="C3" s="1443"/>
      <c r="D3" s="1443"/>
      <c r="E3" s="1443"/>
      <c r="F3" s="292" t="s">
        <v>828</v>
      </c>
      <c r="G3" s="292"/>
      <c r="H3" s="292"/>
      <c r="I3" s="292"/>
      <c r="J3" s="292"/>
      <c r="K3" s="293"/>
    </row>
    <row r="4" spans="1:11" s="95" customFormat="1" ht="10.5" customHeight="1">
      <c r="A4" s="93"/>
      <c r="B4" s="93"/>
      <c r="C4" s="94"/>
      <c r="D4" s="94"/>
      <c r="E4" s="94"/>
      <c r="F4" s="94"/>
      <c r="G4" s="94"/>
      <c r="H4" s="94"/>
      <c r="I4" s="94"/>
      <c r="J4" s="94"/>
      <c r="K4" s="93"/>
    </row>
    <row r="5" spans="1:11" s="295" customFormat="1" ht="14.25" customHeight="1" thickBot="1">
      <c r="A5" s="295" t="s">
        <v>238</v>
      </c>
      <c r="K5" s="432" t="s">
        <v>239</v>
      </c>
    </row>
    <row r="6" spans="1:11" s="295" customFormat="1" ht="18.75" customHeight="1">
      <c r="A6" s="1444" t="s">
        <v>829</v>
      </c>
      <c r="B6" s="1447" t="s">
        <v>240</v>
      </c>
      <c r="C6" s="1450" t="s">
        <v>832</v>
      </c>
      <c r="D6" s="433"/>
      <c r="E6" s="433"/>
      <c r="F6" s="433"/>
      <c r="G6" s="434"/>
      <c r="H6" s="435" t="s">
        <v>241</v>
      </c>
      <c r="I6" s="436" t="s">
        <v>830</v>
      </c>
      <c r="J6" s="437"/>
      <c r="K6" s="1439" t="s">
        <v>67</v>
      </c>
    </row>
    <row r="7" spans="1:11" s="295" customFormat="1" ht="12.75" customHeight="1">
      <c r="A7" s="1445"/>
      <c r="B7" s="1448"/>
      <c r="C7" s="1451"/>
      <c r="D7" s="297" t="s">
        <v>130</v>
      </c>
      <c r="E7" s="297" t="s">
        <v>131</v>
      </c>
      <c r="F7" s="297" t="s">
        <v>242</v>
      </c>
      <c r="G7" s="297" t="s">
        <v>231</v>
      </c>
      <c r="H7" s="298"/>
      <c r="I7" s="296" t="s">
        <v>296</v>
      </c>
      <c r="J7" s="299" t="s">
        <v>243</v>
      </c>
      <c r="K7" s="1440"/>
    </row>
    <row r="8" spans="1:11" s="295" customFormat="1" ht="11.25" customHeight="1">
      <c r="A8" s="1445"/>
      <c r="B8" s="1448" t="s">
        <v>49</v>
      </c>
      <c r="C8" s="1448" t="s">
        <v>2</v>
      </c>
      <c r="D8" s="296"/>
      <c r="E8" s="296"/>
      <c r="F8" s="296"/>
      <c r="G8" s="296"/>
      <c r="H8" s="296" t="s">
        <v>50</v>
      </c>
      <c r="I8" s="298"/>
      <c r="J8" s="299"/>
      <c r="K8" s="1440"/>
    </row>
    <row r="9" spans="1:11" s="295" customFormat="1" ht="12" customHeight="1">
      <c r="A9" s="1446"/>
      <c r="B9" s="1449"/>
      <c r="C9" s="1449"/>
      <c r="D9" s="300" t="s">
        <v>51</v>
      </c>
      <c r="E9" s="300" t="s">
        <v>52</v>
      </c>
      <c r="F9" s="300" t="s">
        <v>297</v>
      </c>
      <c r="G9" s="300" t="s">
        <v>37</v>
      </c>
      <c r="H9" s="300" t="s">
        <v>53</v>
      </c>
      <c r="I9" s="300" t="s">
        <v>298</v>
      </c>
      <c r="J9" s="300" t="s">
        <v>831</v>
      </c>
      <c r="K9" s="1441"/>
    </row>
    <row r="10" spans="1:11" s="295" customFormat="1" ht="20.25" customHeight="1">
      <c r="A10" s="301">
        <v>2015</v>
      </c>
      <c r="B10" s="302">
        <v>327</v>
      </c>
      <c r="C10" s="302">
        <v>459970</v>
      </c>
      <c r="D10" s="302">
        <v>58151</v>
      </c>
      <c r="E10" s="302">
        <v>45869</v>
      </c>
      <c r="F10" s="302">
        <v>31481</v>
      </c>
      <c r="G10" s="302">
        <v>324469</v>
      </c>
      <c r="H10" s="268">
        <v>0</v>
      </c>
      <c r="I10" s="302">
        <v>91524</v>
      </c>
      <c r="J10" s="302">
        <v>91130</v>
      </c>
      <c r="K10" s="303">
        <v>2015</v>
      </c>
    </row>
    <row r="11" spans="1:11" s="295" customFormat="1" ht="20.25" customHeight="1">
      <c r="A11" s="301">
        <v>2016</v>
      </c>
      <c r="B11" s="302">
        <v>305</v>
      </c>
      <c r="C11" s="302">
        <v>460888</v>
      </c>
      <c r="D11" s="302">
        <v>62769</v>
      </c>
      <c r="E11" s="302">
        <v>45957</v>
      </c>
      <c r="F11" s="302">
        <v>27693</v>
      </c>
      <c r="G11" s="302">
        <v>324469</v>
      </c>
      <c r="H11" s="268" t="s">
        <v>16</v>
      </c>
      <c r="I11" s="302">
        <v>93501</v>
      </c>
      <c r="J11" s="302">
        <v>93948</v>
      </c>
      <c r="K11" s="303">
        <v>2016</v>
      </c>
    </row>
    <row r="12" spans="1:11" s="295" customFormat="1" ht="20.25" customHeight="1">
      <c r="A12" s="301">
        <v>2017</v>
      </c>
      <c r="B12" s="302">
        <v>335</v>
      </c>
      <c r="C12" s="302">
        <v>524101</v>
      </c>
      <c r="D12" s="302">
        <v>64211</v>
      </c>
      <c r="E12" s="302">
        <v>47083</v>
      </c>
      <c r="F12" s="302">
        <v>28392</v>
      </c>
      <c r="G12" s="302">
        <v>384415</v>
      </c>
      <c r="H12" s="268">
        <v>0</v>
      </c>
      <c r="I12" s="302">
        <v>96906</v>
      </c>
      <c r="J12" s="302">
        <v>96755</v>
      </c>
      <c r="K12" s="303">
        <v>2017</v>
      </c>
    </row>
    <row r="13" spans="1:11" s="295" customFormat="1" ht="20.25" customHeight="1">
      <c r="A13" s="301">
        <v>2018</v>
      </c>
      <c r="B13" s="302">
        <v>213</v>
      </c>
      <c r="C13" s="302">
        <v>110699</v>
      </c>
      <c r="D13" s="302">
        <v>40613</v>
      </c>
      <c r="E13" s="302">
        <v>23942</v>
      </c>
      <c r="F13" s="302">
        <v>15280</v>
      </c>
      <c r="G13" s="302">
        <v>30864</v>
      </c>
      <c r="H13" s="268">
        <v>0</v>
      </c>
      <c r="I13" s="302">
        <v>86835</v>
      </c>
      <c r="J13" s="302">
        <v>85689</v>
      </c>
      <c r="K13" s="303">
        <v>2018</v>
      </c>
    </row>
    <row r="14" spans="1:11" s="563" customFormat="1" ht="20.25" customHeight="1">
      <c r="A14" s="612">
        <v>2019</v>
      </c>
      <c r="B14" s="613">
        <v>87</v>
      </c>
      <c r="C14" s="613">
        <v>35006</v>
      </c>
      <c r="D14" s="613">
        <v>1219</v>
      </c>
      <c r="E14" s="613">
        <v>2245</v>
      </c>
      <c r="F14" s="613">
        <v>6647</v>
      </c>
      <c r="G14" s="613">
        <v>24895</v>
      </c>
      <c r="H14" s="268">
        <v>0</v>
      </c>
      <c r="I14" s="613">
        <v>70573</v>
      </c>
      <c r="J14" s="613">
        <v>69136</v>
      </c>
      <c r="K14" s="614">
        <v>2019</v>
      </c>
    </row>
    <row r="15" spans="1:11" s="91" customFormat="1" ht="3" customHeight="1">
      <c r="A15" s="25"/>
      <c r="B15" s="438"/>
      <c r="C15" s="438"/>
      <c r="D15" s="438"/>
      <c r="E15" s="438"/>
      <c r="F15" s="438"/>
      <c r="G15" s="438"/>
      <c r="H15" s="438"/>
      <c r="I15" s="438"/>
      <c r="J15" s="438"/>
      <c r="K15" s="304"/>
    </row>
    <row r="16" spans="1:11" s="91" customFormat="1" ht="3.7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1"/>
    </row>
    <row r="17" spans="1:6" s="91" customFormat="1" ht="12.75" customHeight="1">
      <c r="A17" s="90" t="s">
        <v>407</v>
      </c>
      <c r="B17" s="90"/>
      <c r="F17" s="491" t="s">
        <v>411</v>
      </c>
    </row>
    <row r="18" spans="2:10" ht="12.75" customHeight="1">
      <c r="B18" s="90"/>
      <c r="C18" s="91"/>
      <c r="D18" s="91"/>
      <c r="E18" s="91"/>
      <c r="F18" s="91"/>
      <c r="G18" s="91"/>
      <c r="H18" s="91"/>
      <c r="I18" s="91"/>
      <c r="J18" s="91"/>
    </row>
    <row r="19" spans="2:10" ht="9.75" customHeight="1">
      <c r="B19" s="90"/>
      <c r="C19" s="91"/>
      <c r="D19" s="91"/>
      <c r="E19" s="91"/>
      <c r="F19" s="91"/>
      <c r="G19" s="91"/>
      <c r="H19" s="91"/>
      <c r="I19" s="91"/>
      <c r="J19" s="91"/>
    </row>
    <row r="20" spans="2:10" ht="15.75">
      <c r="B20" s="90"/>
      <c r="C20" s="91"/>
      <c r="D20" s="91"/>
      <c r="E20" s="91"/>
      <c r="F20" s="91"/>
      <c r="G20" s="91"/>
      <c r="H20" s="91"/>
      <c r="I20" s="91"/>
      <c r="J20" s="91"/>
    </row>
    <row r="21" spans="2:10" ht="15.75">
      <c r="B21" s="90"/>
      <c r="C21" s="91"/>
      <c r="D21" s="91"/>
      <c r="E21" s="91"/>
      <c r="F21" s="91"/>
      <c r="G21" s="91"/>
      <c r="H21" s="91"/>
      <c r="I21" s="91"/>
      <c r="J21" s="91"/>
    </row>
    <row r="22" spans="2:10" ht="15.75">
      <c r="B22" s="90"/>
      <c r="C22" s="91"/>
      <c r="D22" s="91"/>
      <c r="E22" s="91"/>
      <c r="F22" s="91"/>
      <c r="G22" s="91"/>
      <c r="H22" s="91"/>
      <c r="I22" s="91"/>
      <c r="J22" s="91"/>
    </row>
    <row r="23" spans="2:10" ht="15.75">
      <c r="B23" s="90"/>
      <c r="C23" s="91"/>
      <c r="D23" s="91"/>
      <c r="E23" s="91"/>
      <c r="F23" s="91"/>
      <c r="G23" s="91"/>
      <c r="H23" s="91"/>
      <c r="I23" s="91"/>
      <c r="J23" s="91"/>
    </row>
    <row r="24" spans="2:10" ht="15.75">
      <c r="B24" s="90"/>
      <c r="C24" s="91"/>
      <c r="D24" s="91"/>
      <c r="E24" s="91"/>
      <c r="F24" s="91"/>
      <c r="G24" s="91"/>
      <c r="H24" s="91"/>
      <c r="I24" s="91"/>
      <c r="J24" s="91"/>
    </row>
    <row r="25" spans="2:10" ht="15.75">
      <c r="B25" s="90"/>
      <c r="C25" s="91"/>
      <c r="D25" s="91"/>
      <c r="E25" s="91"/>
      <c r="F25" s="91"/>
      <c r="G25" s="91"/>
      <c r="H25" s="91"/>
      <c r="I25" s="91"/>
      <c r="J25" s="91"/>
    </row>
    <row r="26" spans="2:10" ht="15.75">
      <c r="B26" s="90"/>
      <c r="C26" s="91"/>
      <c r="D26" s="91"/>
      <c r="E26" s="91"/>
      <c r="F26" s="91"/>
      <c r="G26" s="91"/>
      <c r="H26" s="91"/>
      <c r="I26" s="91"/>
      <c r="J26" s="91"/>
    </row>
    <row r="27" spans="2:10" ht="15.75">
      <c r="B27" s="90"/>
      <c r="C27" s="91"/>
      <c r="D27" s="91"/>
      <c r="E27" s="91"/>
      <c r="F27" s="91"/>
      <c r="G27" s="91"/>
      <c r="H27" s="91"/>
      <c r="I27" s="91"/>
      <c r="J27" s="91"/>
    </row>
    <row r="28" spans="2:10" ht="15.75">
      <c r="B28" s="90"/>
      <c r="C28" s="91"/>
      <c r="D28" s="91"/>
      <c r="E28" s="91"/>
      <c r="F28" s="91"/>
      <c r="G28" s="91"/>
      <c r="H28" s="91"/>
      <c r="I28" s="91"/>
      <c r="J28" s="91"/>
    </row>
    <row r="29" spans="2:10" ht="15.75">
      <c r="B29" s="90"/>
      <c r="C29" s="91"/>
      <c r="D29" s="91"/>
      <c r="E29" s="91"/>
      <c r="F29" s="91"/>
      <c r="G29" s="91"/>
      <c r="H29" s="91"/>
      <c r="I29" s="91"/>
      <c r="J29" s="91"/>
    </row>
    <row r="30" spans="2:10" ht="15.75">
      <c r="B30" s="90"/>
      <c r="C30" s="91"/>
      <c r="D30" s="91"/>
      <c r="E30" s="91"/>
      <c r="F30" s="91"/>
      <c r="G30" s="91"/>
      <c r="H30" s="91"/>
      <c r="I30" s="91"/>
      <c r="J30" s="91"/>
    </row>
    <row r="31" spans="2:10" ht="15.75">
      <c r="B31" s="90"/>
      <c r="C31" s="91"/>
      <c r="D31" s="91"/>
      <c r="E31" s="91"/>
      <c r="F31" s="91"/>
      <c r="G31" s="91"/>
      <c r="H31" s="91"/>
      <c r="I31" s="91"/>
      <c r="J31" s="91"/>
    </row>
    <row r="32" spans="2:10" ht="15.75">
      <c r="B32" s="90"/>
      <c r="C32" s="91"/>
      <c r="D32" s="91"/>
      <c r="E32" s="91"/>
      <c r="F32" s="91"/>
      <c r="G32" s="91"/>
      <c r="H32" s="91"/>
      <c r="I32" s="91"/>
      <c r="J32" s="91"/>
    </row>
    <row r="33" spans="2:10" ht="15.75">
      <c r="B33" s="90"/>
      <c r="C33" s="91"/>
      <c r="D33" s="91"/>
      <c r="E33" s="91"/>
      <c r="F33" s="91"/>
      <c r="G33" s="91"/>
      <c r="H33" s="91"/>
      <c r="I33" s="91"/>
      <c r="J33" s="91"/>
    </row>
    <row r="34" spans="2:10" ht="15.75">
      <c r="B34" s="90"/>
      <c r="C34" s="91"/>
      <c r="D34" s="91"/>
      <c r="E34" s="91"/>
      <c r="F34" s="91"/>
      <c r="G34" s="91"/>
      <c r="H34" s="91"/>
      <c r="I34" s="91"/>
      <c r="J34" s="91"/>
    </row>
    <row r="35" spans="2:10" ht="15.75">
      <c r="B35" s="90"/>
      <c r="C35" s="91"/>
      <c r="D35" s="91"/>
      <c r="E35" s="91"/>
      <c r="F35" s="91"/>
      <c r="G35" s="91"/>
      <c r="H35" s="91"/>
      <c r="I35" s="91"/>
      <c r="J35" s="91"/>
    </row>
    <row r="36" spans="2:10" ht="15.75">
      <c r="B36" s="90"/>
      <c r="C36" s="91"/>
      <c r="D36" s="91"/>
      <c r="E36" s="91"/>
      <c r="F36" s="91"/>
      <c r="G36" s="91"/>
      <c r="H36" s="91"/>
      <c r="I36" s="91"/>
      <c r="J36" s="91"/>
    </row>
    <row r="37" spans="2:10" ht="15.75">
      <c r="B37" s="90"/>
      <c r="C37" s="91"/>
      <c r="D37" s="91"/>
      <c r="E37" s="91"/>
      <c r="F37" s="91"/>
      <c r="G37" s="91"/>
      <c r="H37" s="91"/>
      <c r="I37" s="91"/>
      <c r="J37" s="91"/>
    </row>
    <row r="38" spans="2:10" ht="15.75">
      <c r="B38" s="90"/>
      <c r="C38" s="91"/>
      <c r="D38" s="91"/>
      <c r="E38" s="91"/>
      <c r="F38" s="91"/>
      <c r="G38" s="91"/>
      <c r="H38" s="91"/>
      <c r="I38" s="91"/>
      <c r="J38" s="91"/>
    </row>
    <row r="39" spans="2:10" ht="15.75">
      <c r="B39" s="90"/>
      <c r="C39" s="91"/>
      <c r="D39" s="91"/>
      <c r="E39" s="91"/>
      <c r="F39" s="91"/>
      <c r="G39" s="91"/>
      <c r="H39" s="91"/>
      <c r="I39" s="91"/>
      <c r="J39" s="91"/>
    </row>
    <row r="40" spans="2:10" ht="15.75">
      <c r="B40" s="90"/>
      <c r="C40" s="91"/>
      <c r="D40" s="91"/>
      <c r="E40" s="91"/>
      <c r="F40" s="91"/>
      <c r="G40" s="91"/>
      <c r="H40" s="91"/>
      <c r="I40" s="91"/>
      <c r="J40" s="91"/>
    </row>
    <row r="41" spans="2:10" ht="15.75">
      <c r="B41" s="90"/>
      <c r="C41" s="91"/>
      <c r="D41" s="91"/>
      <c r="E41" s="91"/>
      <c r="F41" s="91"/>
      <c r="G41" s="91"/>
      <c r="H41" s="91"/>
      <c r="I41" s="91"/>
      <c r="J41" s="91"/>
    </row>
    <row r="42" spans="2:10" ht="15.75">
      <c r="B42" s="90"/>
      <c r="C42" s="91"/>
      <c r="D42" s="91"/>
      <c r="E42" s="91"/>
      <c r="F42" s="91"/>
      <c r="G42" s="91"/>
      <c r="H42" s="91"/>
      <c r="I42" s="91"/>
      <c r="J42" s="91"/>
    </row>
    <row r="43" spans="2:10" ht="15.75">
      <c r="B43" s="90"/>
      <c r="C43" s="91"/>
      <c r="D43" s="91"/>
      <c r="E43" s="91"/>
      <c r="F43" s="91"/>
      <c r="G43" s="91"/>
      <c r="H43" s="91"/>
      <c r="I43" s="91"/>
      <c r="J43" s="91"/>
    </row>
    <row r="44" spans="2:10" ht="15.75">
      <c r="B44" s="90"/>
      <c r="C44" s="91"/>
      <c r="D44" s="91"/>
      <c r="E44" s="91"/>
      <c r="F44" s="91"/>
      <c r="G44" s="91"/>
      <c r="H44" s="91"/>
      <c r="I44" s="91"/>
      <c r="J44" s="91"/>
    </row>
    <row r="45" spans="2:10" ht="15.75">
      <c r="B45" s="90"/>
      <c r="C45" s="91"/>
      <c r="D45" s="91"/>
      <c r="E45" s="91"/>
      <c r="F45" s="91"/>
      <c r="G45" s="91"/>
      <c r="H45" s="91"/>
      <c r="I45" s="91"/>
      <c r="J45" s="91"/>
    </row>
    <row r="46" spans="2:10" ht="15.75">
      <c r="B46" s="90"/>
      <c r="C46" s="91"/>
      <c r="D46" s="91"/>
      <c r="E46" s="91"/>
      <c r="F46" s="91"/>
      <c r="G46" s="91"/>
      <c r="H46" s="91"/>
      <c r="I46" s="91"/>
      <c r="J46" s="91"/>
    </row>
    <row r="47" spans="2:10" ht="15.75">
      <c r="B47" s="90"/>
      <c r="C47" s="91"/>
      <c r="D47" s="91"/>
      <c r="E47" s="91"/>
      <c r="F47" s="91"/>
      <c r="G47" s="91"/>
      <c r="H47" s="91"/>
      <c r="I47" s="91"/>
      <c r="J47" s="91"/>
    </row>
    <row r="48" spans="2:10" ht="15.75">
      <c r="B48" s="90"/>
      <c r="C48" s="91"/>
      <c r="D48" s="91"/>
      <c r="E48" s="91"/>
      <c r="F48" s="91"/>
      <c r="G48" s="91"/>
      <c r="H48" s="91"/>
      <c r="I48" s="91"/>
      <c r="J48" s="91"/>
    </row>
  </sheetData>
  <sheetProtection/>
  <mergeCells count="7">
    <mergeCell ref="K6:K9"/>
    <mergeCell ref="A3:E3"/>
    <mergeCell ref="A6:A9"/>
    <mergeCell ref="B6:B7"/>
    <mergeCell ref="B8:B9"/>
    <mergeCell ref="C6:C7"/>
    <mergeCell ref="C8:C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64"/>
  <sheetViews>
    <sheetView zoomScaleSheetLayoutView="100" workbookViewId="0" topLeftCell="A1">
      <selection activeCell="G18" sqref="G18"/>
    </sheetView>
  </sheetViews>
  <sheetFormatPr defaultColWidth="7.99609375" defaultRowHeight="13.5"/>
  <cols>
    <col min="1" max="1" width="10.4453125" style="29" customWidth="1"/>
    <col min="2" max="2" width="8.5546875" style="29" customWidth="1"/>
    <col min="3" max="3" width="8.77734375" style="30" customWidth="1"/>
    <col min="4" max="4" width="8.77734375" style="29" customWidth="1"/>
    <col min="5" max="5" width="9.21484375" style="30" customWidth="1"/>
    <col min="6" max="6" width="11.6640625" style="30" customWidth="1"/>
    <col min="7" max="7" width="11.10546875" style="29" customWidth="1"/>
    <col min="8" max="9" width="0.3359375" style="30" customWidth="1"/>
    <col min="10" max="16384" width="7.99609375" style="30" customWidth="1"/>
  </cols>
  <sheetData>
    <row r="1" spans="1:7" s="21" customFormat="1" ht="12">
      <c r="A1" s="1" t="s">
        <v>266</v>
      </c>
      <c r="B1" s="20"/>
      <c r="D1" s="20"/>
      <c r="G1" s="445" t="s">
        <v>0</v>
      </c>
    </row>
    <row r="2" spans="1:7" s="21" customFormat="1" ht="12">
      <c r="A2" s="20"/>
      <c r="B2" s="20"/>
      <c r="D2" s="20"/>
      <c r="G2" s="22"/>
    </row>
    <row r="3" spans="1:7" s="270" customFormat="1" ht="23.25" customHeight="1">
      <c r="A3" s="1423" t="s">
        <v>833</v>
      </c>
      <c r="B3" s="1423"/>
      <c r="C3" s="1423"/>
      <c r="D3" s="1423"/>
      <c r="E3" s="1423"/>
      <c r="F3" s="1423"/>
      <c r="G3" s="1423"/>
    </row>
    <row r="4" spans="1:7" s="21" customFormat="1" ht="12.75" customHeight="1">
      <c r="A4" s="23"/>
      <c r="B4" s="23"/>
      <c r="C4" s="24"/>
      <c r="D4" s="23"/>
      <c r="E4" s="24"/>
      <c r="F4" s="24"/>
      <c r="G4" s="23"/>
    </row>
    <row r="5" spans="1:7" s="271" customFormat="1" ht="12.75" customHeight="1" thickBot="1">
      <c r="A5" s="271" t="s">
        <v>259</v>
      </c>
      <c r="D5" s="343"/>
      <c r="G5" s="343" t="s">
        <v>73</v>
      </c>
    </row>
    <row r="6" spans="1:7" s="271" customFormat="1" ht="14.25" customHeight="1">
      <c r="A6" s="1457" t="s">
        <v>834</v>
      </c>
      <c r="B6" s="1452" t="s">
        <v>835</v>
      </c>
      <c r="C6" s="1452" t="s">
        <v>836</v>
      </c>
      <c r="D6" s="1452" t="s">
        <v>837</v>
      </c>
      <c r="E6" s="1452" t="s">
        <v>838</v>
      </c>
      <c r="F6" s="1452" t="s">
        <v>839</v>
      </c>
      <c r="G6" s="1454" t="s">
        <v>65</v>
      </c>
    </row>
    <row r="7" spans="1:7" s="271" customFormat="1" ht="14.25" customHeight="1">
      <c r="A7" s="1458"/>
      <c r="B7" s="1453"/>
      <c r="C7" s="1453"/>
      <c r="D7" s="1453"/>
      <c r="E7" s="1453"/>
      <c r="F7" s="1453"/>
      <c r="G7" s="1455"/>
    </row>
    <row r="8" spans="1:7" s="271" customFormat="1" ht="14.25" customHeight="1">
      <c r="A8" s="1458" t="s">
        <v>840</v>
      </c>
      <c r="B8" s="1460" t="s">
        <v>74</v>
      </c>
      <c r="C8" s="1460" t="s">
        <v>75</v>
      </c>
      <c r="D8" s="1460" t="s">
        <v>76</v>
      </c>
      <c r="E8" s="1460" t="s">
        <v>77</v>
      </c>
      <c r="F8" s="1460" t="s">
        <v>78</v>
      </c>
      <c r="G8" s="1455" t="s">
        <v>79</v>
      </c>
    </row>
    <row r="9" spans="1:7" s="271" customFormat="1" ht="18.75" customHeight="1">
      <c r="A9" s="1459"/>
      <c r="B9" s="1461"/>
      <c r="C9" s="1461"/>
      <c r="D9" s="1461"/>
      <c r="E9" s="1461"/>
      <c r="F9" s="1461"/>
      <c r="G9" s="1456"/>
    </row>
    <row r="10" spans="1:7" s="271" customFormat="1" ht="4.5" customHeight="1" hidden="1">
      <c r="A10" s="923"/>
      <c r="B10" s="924"/>
      <c r="C10" s="924"/>
      <c r="D10" s="925"/>
      <c r="E10" s="924"/>
      <c r="F10" s="926"/>
      <c r="G10" s="927"/>
    </row>
    <row r="11" spans="1:7" s="271" customFormat="1" ht="21.75" customHeight="1" hidden="1">
      <c r="A11" s="928">
        <v>2002</v>
      </c>
      <c r="B11" s="929"/>
      <c r="C11" s="929"/>
      <c r="D11" s="929"/>
      <c r="E11" s="929"/>
      <c r="F11" s="929"/>
      <c r="G11" s="930">
        <v>2002</v>
      </c>
    </row>
    <row r="12" spans="1:7" s="271" customFormat="1" ht="21.75" customHeight="1" hidden="1">
      <c r="A12" s="928">
        <v>2003</v>
      </c>
      <c r="B12" s="929"/>
      <c r="C12" s="929"/>
      <c r="D12" s="929"/>
      <c r="E12" s="929"/>
      <c r="F12" s="929"/>
      <c r="G12" s="930">
        <v>2003</v>
      </c>
    </row>
    <row r="13" spans="1:7" s="271" customFormat="1" ht="21.75" customHeight="1" hidden="1">
      <c r="A13" s="928">
        <v>2004</v>
      </c>
      <c r="B13" s="929"/>
      <c r="C13" s="929"/>
      <c r="D13" s="929"/>
      <c r="E13" s="929"/>
      <c r="F13" s="929"/>
      <c r="G13" s="930">
        <v>2004</v>
      </c>
    </row>
    <row r="14" spans="1:7" s="271" customFormat="1" ht="21.75" customHeight="1" hidden="1">
      <c r="A14" s="928">
        <v>2005</v>
      </c>
      <c r="B14" s="929"/>
      <c r="C14" s="929"/>
      <c r="D14" s="929"/>
      <c r="E14" s="929"/>
      <c r="F14" s="929"/>
      <c r="G14" s="930">
        <v>2005</v>
      </c>
    </row>
    <row r="15" spans="1:7" s="271" customFormat="1" ht="21.75" customHeight="1" hidden="1">
      <c r="A15" s="928">
        <v>2006</v>
      </c>
      <c r="B15" s="929"/>
      <c r="C15" s="929"/>
      <c r="D15" s="929"/>
      <c r="E15" s="929"/>
      <c r="F15" s="929"/>
      <c r="G15" s="930">
        <v>2006</v>
      </c>
    </row>
    <row r="16" spans="1:7" s="271" customFormat="1" ht="21.75" customHeight="1" hidden="1">
      <c r="A16" s="928">
        <v>2007</v>
      </c>
      <c r="B16" s="929"/>
      <c r="C16" s="929"/>
      <c r="D16" s="929"/>
      <c r="E16" s="929"/>
      <c r="F16" s="929"/>
      <c r="G16" s="930">
        <v>2007</v>
      </c>
    </row>
    <row r="17" spans="1:7" s="271" customFormat="1" ht="51.75" customHeight="1" hidden="1">
      <c r="A17" s="931" t="s">
        <v>841</v>
      </c>
      <c r="B17" s="932">
        <v>1</v>
      </c>
      <c r="C17" s="933">
        <v>50</v>
      </c>
      <c r="D17" s="934">
        <v>291</v>
      </c>
      <c r="E17" s="935">
        <v>116.9</v>
      </c>
      <c r="F17" s="936">
        <v>6.44</v>
      </c>
      <c r="G17" s="937">
        <v>2008</v>
      </c>
    </row>
    <row r="18" spans="1:7" s="271" customFormat="1" ht="50.25" customHeight="1">
      <c r="A18" s="938" t="s">
        <v>369</v>
      </c>
      <c r="B18" s="939">
        <v>1</v>
      </c>
      <c r="C18" s="940">
        <v>50</v>
      </c>
      <c r="D18" s="941">
        <v>291</v>
      </c>
      <c r="E18" s="942">
        <v>116.9</v>
      </c>
      <c r="F18" s="943">
        <v>6.44</v>
      </c>
      <c r="G18" s="944">
        <v>2015</v>
      </c>
    </row>
    <row r="19" spans="1:7" s="271" customFormat="1" ht="50.25" customHeight="1">
      <c r="A19" s="938" t="s">
        <v>369</v>
      </c>
      <c r="B19" s="939">
        <v>1</v>
      </c>
      <c r="C19" s="940">
        <v>50</v>
      </c>
      <c r="D19" s="941">
        <v>291</v>
      </c>
      <c r="E19" s="942">
        <v>116.9</v>
      </c>
      <c r="F19" s="943">
        <v>6.44</v>
      </c>
      <c r="G19" s="944">
        <v>2016</v>
      </c>
    </row>
    <row r="20" spans="1:7" s="271" customFormat="1" ht="50.25" customHeight="1">
      <c r="A20" s="938" t="s">
        <v>369</v>
      </c>
      <c r="B20" s="939">
        <v>1</v>
      </c>
      <c r="C20" s="940">
        <v>50</v>
      </c>
      <c r="D20" s="941">
        <v>291</v>
      </c>
      <c r="E20" s="942">
        <v>116.9</v>
      </c>
      <c r="F20" s="943">
        <v>6.44</v>
      </c>
      <c r="G20" s="944">
        <v>2017</v>
      </c>
    </row>
    <row r="21" spans="1:7" s="271" customFormat="1" ht="50.25" customHeight="1">
      <c r="A21" s="945" t="s">
        <v>418</v>
      </c>
      <c r="B21" s="939">
        <v>1</v>
      </c>
      <c r="C21" s="940">
        <v>50</v>
      </c>
      <c r="D21" s="941">
        <v>291</v>
      </c>
      <c r="E21" s="942">
        <v>116.9</v>
      </c>
      <c r="F21" s="943">
        <v>6.44</v>
      </c>
      <c r="G21" s="944">
        <v>2018</v>
      </c>
    </row>
    <row r="22" spans="1:7" s="552" customFormat="1" ht="49.5" customHeight="1">
      <c r="A22" s="946" t="s">
        <v>418</v>
      </c>
      <c r="B22" s="932">
        <v>1</v>
      </c>
      <c r="C22" s="933">
        <v>50</v>
      </c>
      <c r="D22" s="934">
        <v>291</v>
      </c>
      <c r="E22" s="935">
        <v>116.9</v>
      </c>
      <c r="F22" s="936">
        <v>6.44</v>
      </c>
      <c r="G22" s="937">
        <v>2019</v>
      </c>
    </row>
    <row r="23" spans="1:7" s="271" customFormat="1" ht="2.25" customHeight="1" thickBot="1">
      <c r="A23" s="464"/>
      <c r="B23" s="465"/>
      <c r="C23" s="465"/>
      <c r="D23" s="465"/>
      <c r="E23" s="466"/>
      <c r="F23" s="465"/>
      <c r="G23" s="467"/>
    </row>
    <row r="24" spans="2:6" s="271" customFormat="1" ht="7.5" customHeight="1">
      <c r="B24" s="343"/>
      <c r="C24" s="343"/>
      <c r="D24" s="343"/>
      <c r="E24" s="284"/>
      <c r="F24" s="343"/>
    </row>
    <row r="25" spans="1:7" s="271" customFormat="1" ht="12.75" customHeight="1">
      <c r="A25" s="344" t="s">
        <v>260</v>
      </c>
      <c r="B25" s="345"/>
      <c r="C25" s="284"/>
      <c r="D25" s="284"/>
      <c r="E25" s="284"/>
      <c r="F25" s="343"/>
      <c r="G25" s="346" t="s">
        <v>69</v>
      </c>
    </row>
    <row r="26" spans="1:7" s="21" customFormat="1" ht="12">
      <c r="A26" s="20"/>
      <c r="B26" s="28"/>
      <c r="C26" s="22"/>
      <c r="D26" s="22"/>
      <c r="E26" s="26"/>
      <c r="F26" s="22"/>
      <c r="G26" s="20"/>
    </row>
    <row r="27" spans="2:6" ht="15.75">
      <c r="B27" s="27"/>
      <c r="C27" s="22"/>
      <c r="D27" s="22"/>
      <c r="E27" s="26"/>
      <c r="F27" s="22"/>
    </row>
    <row r="28" spans="2:6" ht="15.75">
      <c r="B28" s="27"/>
      <c r="C28" s="22"/>
      <c r="D28" s="22"/>
      <c r="E28" s="26"/>
      <c r="F28" s="22"/>
    </row>
    <row r="29" spans="2:6" ht="15.75">
      <c r="B29" s="27"/>
      <c r="C29" s="22"/>
      <c r="D29" s="22"/>
      <c r="E29" s="26"/>
      <c r="F29" s="22"/>
    </row>
    <row r="30" spans="2:6" ht="15.75">
      <c r="B30" s="27"/>
      <c r="C30" s="22"/>
      <c r="D30" s="22"/>
      <c r="E30" s="26"/>
      <c r="F30" s="22"/>
    </row>
    <row r="31" spans="2:6" ht="15.75">
      <c r="B31" s="27"/>
      <c r="C31" s="22"/>
      <c r="D31" s="22"/>
      <c r="E31" s="26"/>
      <c r="F31" s="22"/>
    </row>
    <row r="32" spans="2:6" ht="15.75">
      <c r="B32" s="27"/>
      <c r="C32" s="22"/>
      <c r="D32" s="27"/>
      <c r="E32" s="26"/>
      <c r="F32" s="22"/>
    </row>
    <row r="33" spans="2:6" ht="15.75">
      <c r="B33" s="27"/>
      <c r="C33" s="22"/>
      <c r="D33" s="27"/>
      <c r="E33" s="26"/>
      <c r="F33" s="22"/>
    </row>
    <row r="34" spans="2:6" ht="15.75">
      <c r="B34" s="27"/>
      <c r="C34" s="22"/>
      <c r="D34" s="27"/>
      <c r="E34" s="26"/>
      <c r="F34" s="22"/>
    </row>
    <row r="35" spans="2:6" ht="15.75">
      <c r="B35" s="27"/>
      <c r="C35" s="22"/>
      <c r="D35" s="27"/>
      <c r="E35" s="26"/>
      <c r="F35" s="22"/>
    </row>
    <row r="36" spans="2:6" ht="15.75">
      <c r="B36" s="27"/>
      <c r="C36" s="22"/>
      <c r="D36" s="27"/>
      <c r="E36" s="26"/>
      <c r="F36" s="22"/>
    </row>
    <row r="37" spans="2:6" ht="15.75">
      <c r="B37" s="27"/>
      <c r="C37" s="22"/>
      <c r="D37" s="27"/>
      <c r="E37" s="26"/>
      <c r="F37" s="22"/>
    </row>
    <row r="38" spans="2:6" ht="15.75">
      <c r="B38" s="27"/>
      <c r="C38" s="22"/>
      <c r="D38" s="27"/>
      <c r="E38" s="26"/>
      <c r="F38" s="22"/>
    </row>
    <row r="39" spans="2:6" ht="15.75">
      <c r="B39" s="27"/>
      <c r="C39" s="22"/>
      <c r="D39" s="27"/>
      <c r="E39" s="26"/>
      <c r="F39" s="22"/>
    </row>
    <row r="40" spans="2:6" ht="15.75">
      <c r="B40" s="473"/>
      <c r="C40" s="474"/>
      <c r="D40" s="473"/>
      <c r="E40" s="475"/>
      <c r="F40" s="474"/>
    </row>
    <row r="41" spans="2:6" ht="15.75">
      <c r="B41" s="473"/>
      <c r="C41" s="474"/>
      <c r="D41" s="473"/>
      <c r="E41" s="475"/>
      <c r="F41" s="474"/>
    </row>
    <row r="42" spans="2:6" ht="15.75">
      <c r="B42" s="473"/>
      <c r="C42" s="474"/>
      <c r="D42" s="473"/>
      <c r="E42" s="475"/>
      <c r="F42" s="474"/>
    </row>
    <row r="43" spans="2:6" ht="15.75">
      <c r="B43" s="473"/>
      <c r="C43" s="474"/>
      <c r="D43" s="473"/>
      <c r="E43" s="475"/>
      <c r="F43" s="474"/>
    </row>
    <row r="44" spans="2:6" ht="15.75">
      <c r="B44" s="473"/>
      <c r="C44" s="474"/>
      <c r="D44" s="473"/>
      <c r="E44" s="475"/>
      <c r="F44" s="474"/>
    </row>
    <row r="45" spans="2:6" ht="15.75">
      <c r="B45" s="473"/>
      <c r="C45" s="474"/>
      <c r="D45" s="473"/>
      <c r="E45" s="475"/>
      <c r="F45" s="474"/>
    </row>
    <row r="46" spans="2:6" ht="15.75">
      <c r="B46" s="473"/>
      <c r="C46" s="474"/>
      <c r="D46" s="473"/>
      <c r="E46" s="475"/>
      <c r="F46" s="474"/>
    </row>
    <row r="47" spans="2:6" ht="15.75">
      <c r="B47" s="473"/>
      <c r="C47" s="474"/>
      <c r="D47" s="473"/>
      <c r="E47" s="475"/>
      <c r="F47" s="474"/>
    </row>
    <row r="48" spans="2:6" ht="15.75">
      <c r="B48" s="473"/>
      <c r="C48" s="474"/>
      <c r="D48" s="473"/>
      <c r="E48" s="475"/>
      <c r="F48" s="474"/>
    </row>
    <row r="49" spans="2:6" ht="15.75">
      <c r="B49" s="473"/>
      <c r="C49" s="474"/>
      <c r="D49" s="473"/>
      <c r="E49" s="475"/>
      <c r="F49" s="474"/>
    </row>
    <row r="50" spans="2:6" ht="15.75">
      <c r="B50" s="473"/>
      <c r="C50" s="474"/>
      <c r="D50" s="473"/>
      <c r="E50" s="475"/>
      <c r="F50" s="474"/>
    </row>
    <row r="51" spans="2:6" ht="15.75">
      <c r="B51" s="473"/>
      <c r="C51" s="474"/>
      <c r="D51" s="473"/>
      <c r="E51" s="475"/>
      <c r="F51" s="474"/>
    </row>
    <row r="52" spans="2:6" ht="15.75">
      <c r="B52" s="473"/>
      <c r="C52" s="474"/>
      <c r="D52" s="473"/>
      <c r="E52" s="475"/>
      <c r="F52" s="474"/>
    </row>
    <row r="53" spans="2:6" ht="15.75">
      <c r="B53" s="473"/>
      <c r="C53" s="474"/>
      <c r="D53" s="473"/>
      <c r="E53" s="474"/>
      <c r="F53" s="474"/>
    </row>
    <row r="54" spans="2:6" ht="15.75">
      <c r="B54" s="473"/>
      <c r="C54" s="474"/>
      <c r="D54" s="473"/>
      <c r="E54" s="474"/>
      <c r="F54" s="474"/>
    </row>
    <row r="55" spans="2:6" ht="15.75">
      <c r="B55" s="473"/>
      <c r="C55" s="474"/>
      <c r="D55" s="473"/>
      <c r="E55" s="474"/>
      <c r="F55" s="474"/>
    </row>
    <row r="56" spans="2:6" ht="15.75">
      <c r="B56" s="473"/>
      <c r="C56" s="474"/>
      <c r="D56" s="473"/>
      <c r="E56" s="474"/>
      <c r="F56" s="474"/>
    </row>
    <row r="57" spans="2:6" ht="15.75">
      <c r="B57" s="473"/>
      <c r="C57" s="474"/>
      <c r="D57" s="473"/>
      <c r="E57" s="474"/>
      <c r="F57" s="474"/>
    </row>
    <row r="58" spans="2:6" ht="15.75">
      <c r="B58" s="473"/>
      <c r="C58" s="474"/>
      <c r="D58" s="473"/>
      <c r="E58" s="474"/>
      <c r="F58" s="474"/>
    </row>
    <row r="59" spans="2:6" ht="15.75">
      <c r="B59" s="473"/>
      <c r="C59" s="474"/>
      <c r="D59" s="473"/>
      <c r="E59" s="474"/>
      <c r="F59" s="474"/>
    </row>
    <row r="60" spans="2:6" ht="15.75">
      <c r="B60" s="473"/>
      <c r="C60" s="474"/>
      <c r="D60" s="473"/>
      <c r="E60" s="474"/>
      <c r="F60" s="474"/>
    </row>
    <row r="61" spans="2:6" ht="15.75">
      <c r="B61" s="473"/>
      <c r="C61" s="474"/>
      <c r="D61" s="473"/>
      <c r="E61" s="474"/>
      <c r="F61" s="474"/>
    </row>
    <row r="62" spans="2:6" ht="15.75">
      <c r="B62" s="473"/>
      <c r="C62" s="474"/>
      <c r="D62" s="473"/>
      <c r="E62" s="474"/>
      <c r="F62" s="474"/>
    </row>
    <row r="63" spans="2:6" ht="15.75">
      <c r="B63" s="473"/>
      <c r="C63" s="474"/>
      <c r="D63" s="473"/>
      <c r="E63" s="474"/>
      <c r="F63" s="474"/>
    </row>
    <row r="64" spans="2:6" ht="15.75">
      <c r="B64" s="473"/>
      <c r="C64" s="474"/>
      <c r="D64" s="473"/>
      <c r="E64" s="474"/>
      <c r="F64" s="474"/>
    </row>
  </sheetData>
  <sheetProtection/>
  <mergeCells count="15">
    <mergeCell ref="G8:G9"/>
    <mergeCell ref="A6:A7"/>
    <mergeCell ref="A8:A9"/>
    <mergeCell ref="F8:F9"/>
    <mergeCell ref="B8:B9"/>
    <mergeCell ref="C8:C9"/>
    <mergeCell ref="D8:D9"/>
    <mergeCell ref="E8:E9"/>
    <mergeCell ref="A3:G3"/>
    <mergeCell ref="B6:B7"/>
    <mergeCell ref="C6:C7"/>
    <mergeCell ref="D6:D7"/>
    <mergeCell ref="E6:E7"/>
    <mergeCell ref="F6:F7"/>
    <mergeCell ref="G6:G7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20"/>
  <sheetViews>
    <sheetView zoomScalePageLayoutView="0" workbookViewId="0" topLeftCell="A1">
      <selection activeCell="A13" sqref="A13"/>
    </sheetView>
  </sheetViews>
  <sheetFormatPr defaultColWidth="8.88671875" defaultRowHeight="13.5"/>
  <cols>
    <col min="1" max="1" width="8.99609375" style="619" customWidth="1"/>
    <col min="2" max="5" width="6.77734375" style="619" customWidth="1"/>
    <col min="6" max="6" width="6.3359375" style="619" customWidth="1"/>
    <col min="7" max="7" width="5.3359375" style="619" customWidth="1"/>
    <col min="8" max="8" width="6.77734375" style="619" customWidth="1"/>
    <col min="9" max="9" width="8.77734375" style="619" customWidth="1"/>
    <col min="10" max="10" width="5.6640625" style="619" customWidth="1"/>
    <col min="11" max="11" width="7.10546875" style="619" customWidth="1"/>
    <col min="12" max="12" width="6.77734375" style="619" customWidth="1"/>
    <col min="13" max="13" width="4.99609375" style="619" customWidth="1"/>
    <col min="14" max="18" width="6.77734375" style="619" customWidth="1"/>
    <col min="19" max="19" width="8.4453125" style="619" customWidth="1"/>
    <col min="20" max="20" width="6.4453125" style="619" customWidth="1"/>
    <col min="21" max="26" width="6.77734375" style="619" customWidth="1"/>
    <col min="27" max="16384" width="8.88671875" style="619" customWidth="1"/>
  </cols>
  <sheetData>
    <row r="1" spans="1:20" s="1076" customFormat="1" ht="15">
      <c r="A1" s="1075" t="s">
        <v>959</v>
      </c>
      <c r="T1" s="1077" t="s">
        <v>80</v>
      </c>
    </row>
    <row r="2" s="1076" customFormat="1" ht="15"/>
    <row r="3" spans="1:10" s="1076" customFormat="1" ht="22.5">
      <c r="A3" s="1195" t="s">
        <v>978</v>
      </c>
      <c r="B3" s="1195"/>
      <c r="C3" s="1195"/>
      <c r="D3" s="1195"/>
      <c r="E3" s="1078"/>
      <c r="F3" s="1078"/>
      <c r="G3" s="1078"/>
      <c r="H3" s="1078"/>
      <c r="I3" s="1079"/>
      <c r="J3" s="1080"/>
    </row>
    <row r="4" spans="1:10" s="1076" customFormat="1" ht="15">
      <c r="A4" s="1078"/>
      <c r="B4" s="1078"/>
      <c r="C4" s="1078"/>
      <c r="D4" s="1078"/>
      <c r="E4" s="1078"/>
      <c r="F4" s="1078"/>
      <c r="G4" s="1078"/>
      <c r="H4" s="1078"/>
      <c r="I4" s="1079"/>
      <c r="J4" s="1080"/>
    </row>
    <row r="5" spans="1:20" s="1076" customFormat="1" ht="15.75" thickBot="1">
      <c r="A5" s="1081" t="s">
        <v>960</v>
      </c>
      <c r="B5" s="1082"/>
      <c r="C5" s="1082"/>
      <c r="D5" s="1082"/>
      <c r="E5" s="1082"/>
      <c r="F5" s="1082"/>
      <c r="G5" s="1082"/>
      <c r="H5" s="1082"/>
      <c r="I5" s="1082"/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3" t="s">
        <v>460</v>
      </c>
    </row>
    <row r="6" spans="1:20" s="1076" customFormat="1" ht="34.5" customHeight="1">
      <c r="A6" s="1205" t="s">
        <v>961</v>
      </c>
      <c r="B6" s="1188" t="s">
        <v>962</v>
      </c>
      <c r="C6" s="1188"/>
      <c r="D6" s="1188" t="s">
        <v>963</v>
      </c>
      <c r="E6" s="1188"/>
      <c r="F6" s="1187" t="s">
        <v>964</v>
      </c>
      <c r="G6" s="1187"/>
      <c r="H6" s="1187" t="s">
        <v>965</v>
      </c>
      <c r="I6" s="1187"/>
      <c r="J6" s="1187" t="s">
        <v>966</v>
      </c>
      <c r="K6" s="1187"/>
      <c r="L6" s="1187" t="s">
        <v>967</v>
      </c>
      <c r="M6" s="1187"/>
      <c r="N6" s="1187"/>
      <c r="O6" s="1187" t="s">
        <v>968</v>
      </c>
      <c r="P6" s="1187"/>
      <c r="Q6" s="1187"/>
      <c r="R6" s="1188" t="s">
        <v>969</v>
      </c>
      <c r="S6" s="1189"/>
      <c r="T6" s="1202" t="s">
        <v>67</v>
      </c>
    </row>
    <row r="7" spans="1:20" s="1076" customFormat="1" ht="21" customHeight="1">
      <c r="A7" s="1206"/>
      <c r="B7" s="1196" t="s">
        <v>452</v>
      </c>
      <c r="C7" s="1197"/>
      <c r="D7" s="1196" t="s">
        <v>453</v>
      </c>
      <c r="E7" s="1197"/>
      <c r="F7" s="1208" t="s">
        <v>454</v>
      </c>
      <c r="G7" s="1209"/>
      <c r="H7" s="1208" t="s">
        <v>455</v>
      </c>
      <c r="I7" s="1209"/>
      <c r="J7" s="1208" t="s">
        <v>456</v>
      </c>
      <c r="K7" s="1209"/>
      <c r="L7" s="1208" t="s">
        <v>457</v>
      </c>
      <c r="M7" s="1212"/>
      <c r="N7" s="1209"/>
      <c r="O7" s="1208" t="s">
        <v>458</v>
      </c>
      <c r="P7" s="1212"/>
      <c r="Q7" s="1209"/>
      <c r="R7" s="1196" t="s">
        <v>459</v>
      </c>
      <c r="S7" s="1214"/>
      <c r="T7" s="1203"/>
    </row>
    <row r="8" spans="1:20" s="1076" customFormat="1" ht="29.25" customHeight="1">
      <c r="A8" s="1207"/>
      <c r="B8" s="1198"/>
      <c r="C8" s="1199"/>
      <c r="D8" s="1198"/>
      <c r="E8" s="1199"/>
      <c r="F8" s="1210"/>
      <c r="G8" s="1211"/>
      <c r="H8" s="1210"/>
      <c r="I8" s="1211"/>
      <c r="J8" s="1210"/>
      <c r="K8" s="1211"/>
      <c r="L8" s="1210"/>
      <c r="M8" s="1213"/>
      <c r="N8" s="1211"/>
      <c r="O8" s="1210"/>
      <c r="P8" s="1213"/>
      <c r="Q8" s="1211"/>
      <c r="R8" s="1198"/>
      <c r="S8" s="1215"/>
      <c r="T8" s="1204"/>
    </row>
    <row r="9" spans="1:20" s="1138" customFormat="1" ht="29.25" customHeight="1">
      <c r="A9" s="1136">
        <v>2016</v>
      </c>
      <c r="B9" s="1200">
        <v>40843</v>
      </c>
      <c r="C9" s="1201"/>
      <c r="D9" s="1200">
        <v>31879</v>
      </c>
      <c r="E9" s="1201"/>
      <c r="F9" s="1220">
        <v>26037</v>
      </c>
      <c r="G9" s="1221"/>
      <c r="H9" s="1220">
        <v>1009</v>
      </c>
      <c r="I9" s="1221"/>
      <c r="J9" s="1220">
        <v>4833</v>
      </c>
      <c r="K9" s="1221"/>
      <c r="L9" s="1220">
        <v>40782</v>
      </c>
      <c r="M9" s="1223"/>
      <c r="N9" s="1221"/>
      <c r="O9" s="1220">
        <v>22809</v>
      </c>
      <c r="P9" s="1223"/>
      <c r="Q9" s="1221"/>
      <c r="R9" s="1226">
        <f>O9/L9*100</f>
        <v>55.929086361630134</v>
      </c>
      <c r="S9" s="1227"/>
      <c r="T9" s="1137">
        <v>2016</v>
      </c>
    </row>
    <row r="10" spans="1:20" s="1138" customFormat="1" ht="29.25" customHeight="1">
      <c r="A10" s="1136">
        <v>2017</v>
      </c>
      <c r="B10" s="1216">
        <v>42559</v>
      </c>
      <c r="C10" s="1217"/>
      <c r="D10" s="1216">
        <v>33918</v>
      </c>
      <c r="E10" s="1217"/>
      <c r="F10" s="1218">
        <v>27587</v>
      </c>
      <c r="G10" s="1219"/>
      <c r="H10" s="1218">
        <v>1147</v>
      </c>
      <c r="I10" s="1219"/>
      <c r="J10" s="1218">
        <v>5184</v>
      </c>
      <c r="K10" s="1219"/>
      <c r="L10" s="1218">
        <v>41277</v>
      </c>
      <c r="M10" s="1222"/>
      <c r="N10" s="1219"/>
      <c r="O10" s="1218">
        <v>24041</v>
      </c>
      <c r="P10" s="1222"/>
      <c r="Q10" s="1219"/>
      <c r="R10" s="1224">
        <f>O10/L10*100</f>
        <v>58.24308937180513</v>
      </c>
      <c r="S10" s="1225"/>
      <c r="T10" s="1137">
        <v>2017</v>
      </c>
    </row>
    <row r="11" spans="1:20" s="1138" customFormat="1" ht="29.25" customHeight="1">
      <c r="A11" s="1136">
        <v>2018</v>
      </c>
      <c r="B11" s="1216">
        <v>42545</v>
      </c>
      <c r="C11" s="1217"/>
      <c r="D11" s="1216">
        <v>35016</v>
      </c>
      <c r="E11" s="1217"/>
      <c r="F11" s="1218">
        <v>28558</v>
      </c>
      <c r="G11" s="1219"/>
      <c r="H11" s="1218">
        <v>1228</v>
      </c>
      <c r="I11" s="1219"/>
      <c r="J11" s="1218">
        <v>5230</v>
      </c>
      <c r="K11" s="1219"/>
      <c r="L11" s="1218">
        <v>41506</v>
      </c>
      <c r="M11" s="1222"/>
      <c r="N11" s="1219"/>
      <c r="O11" s="1218">
        <v>24849</v>
      </c>
      <c r="P11" s="1222"/>
      <c r="Q11" s="1219"/>
      <c r="R11" s="1224">
        <f>O11/L11*100</f>
        <v>59.86845275381872</v>
      </c>
      <c r="S11" s="1225"/>
      <c r="T11" s="1137">
        <v>2018</v>
      </c>
    </row>
    <row r="12" spans="1:20" s="1135" customFormat="1" ht="25.5" customHeight="1" thickBot="1">
      <c r="A12" s="1139">
        <v>2019</v>
      </c>
      <c r="B12" s="1190">
        <v>43005</v>
      </c>
      <c r="C12" s="1191"/>
      <c r="D12" s="1190">
        <v>35111</v>
      </c>
      <c r="E12" s="1191"/>
      <c r="F12" s="1192">
        <v>28592</v>
      </c>
      <c r="G12" s="1193"/>
      <c r="H12" s="1192">
        <v>1227</v>
      </c>
      <c r="I12" s="1193"/>
      <c r="J12" s="1192">
        <v>5292</v>
      </c>
      <c r="K12" s="1193"/>
      <c r="L12" s="1192">
        <v>41410</v>
      </c>
      <c r="M12" s="1194"/>
      <c r="N12" s="1193"/>
      <c r="O12" s="1192">
        <v>25008</v>
      </c>
      <c r="P12" s="1194"/>
      <c r="Q12" s="1193"/>
      <c r="R12" s="1185">
        <f>O12/L12*100</f>
        <v>60.39120985269258</v>
      </c>
      <c r="S12" s="1186"/>
      <c r="T12" s="1140">
        <v>2019</v>
      </c>
    </row>
    <row r="13" spans="1:19" s="1076" customFormat="1" ht="13.5" customHeight="1">
      <c r="A13" s="1084" t="s">
        <v>970</v>
      </c>
      <c r="B13" s="1085"/>
      <c r="C13" s="1085"/>
      <c r="D13" s="1085"/>
      <c r="E13" s="1085"/>
      <c r="F13" s="1085"/>
      <c r="G13" s="1085"/>
      <c r="H13" s="1085"/>
      <c r="I13" s="1085"/>
      <c r="J13" s="1086" t="s">
        <v>461</v>
      </c>
      <c r="K13" s="1085"/>
      <c r="L13" s="1085"/>
      <c r="M13" s="1085"/>
      <c r="N13" s="1085"/>
      <c r="O13" s="1085"/>
      <c r="P13" s="1085"/>
      <c r="Q13" s="1085"/>
      <c r="R13" s="1085"/>
      <c r="S13" s="1085"/>
    </row>
    <row r="14" spans="1:19" s="1076" customFormat="1" ht="13.5" customHeight="1">
      <c r="A14" s="1084" t="s">
        <v>971</v>
      </c>
      <c r="B14" s="1085"/>
      <c r="C14" s="1085"/>
      <c r="D14" s="1085"/>
      <c r="E14" s="1085"/>
      <c r="F14" s="1085"/>
      <c r="G14" s="1085"/>
      <c r="H14" s="1085"/>
      <c r="I14" s="1085"/>
      <c r="J14" s="1086" t="s">
        <v>463</v>
      </c>
      <c r="K14" s="1085"/>
      <c r="L14" s="1085"/>
      <c r="M14" s="1085"/>
      <c r="N14" s="1085"/>
      <c r="O14" s="1085"/>
      <c r="P14" s="1085"/>
      <c r="Q14" s="1085"/>
      <c r="R14" s="1085"/>
      <c r="S14" s="1085"/>
    </row>
    <row r="15" spans="1:19" s="1076" customFormat="1" ht="13.5" customHeight="1">
      <c r="A15" s="1084" t="s">
        <v>972</v>
      </c>
      <c r="B15" s="1085"/>
      <c r="C15" s="1085"/>
      <c r="D15" s="1085"/>
      <c r="E15" s="1085"/>
      <c r="F15" s="1085"/>
      <c r="G15" s="1085"/>
      <c r="H15" s="1085"/>
      <c r="I15" s="1085"/>
      <c r="J15" s="1086" t="s">
        <v>464</v>
      </c>
      <c r="K15" s="1085"/>
      <c r="L15" s="1085"/>
      <c r="M15" s="1085"/>
      <c r="N15" s="1085"/>
      <c r="O15" s="1085"/>
      <c r="P15" s="1085"/>
      <c r="Q15" s="1085"/>
      <c r="R15" s="1085"/>
      <c r="S15" s="1085"/>
    </row>
    <row r="16" spans="1:19" s="1076" customFormat="1" ht="13.5" customHeight="1">
      <c r="A16" s="1084" t="s">
        <v>973</v>
      </c>
      <c r="B16" s="1085"/>
      <c r="C16" s="1085"/>
      <c r="D16" s="1085"/>
      <c r="E16" s="1085"/>
      <c r="F16" s="1085"/>
      <c r="G16" s="1085"/>
      <c r="H16" s="1085"/>
      <c r="I16" s="1085"/>
      <c r="J16" s="1086" t="s">
        <v>465</v>
      </c>
      <c r="K16" s="1085"/>
      <c r="L16" s="1085"/>
      <c r="M16" s="1085"/>
      <c r="N16" s="1085"/>
      <c r="O16" s="1085"/>
      <c r="P16" s="1085"/>
      <c r="Q16" s="1085"/>
      <c r="R16" s="1085"/>
      <c r="S16" s="1085"/>
    </row>
    <row r="17" spans="1:19" s="1076" customFormat="1" ht="13.5" customHeight="1">
      <c r="A17" s="1084" t="s">
        <v>974</v>
      </c>
      <c r="B17" s="1085"/>
      <c r="C17" s="1085"/>
      <c r="D17" s="1085"/>
      <c r="E17" s="1085"/>
      <c r="F17" s="1085"/>
      <c r="G17" s="1085"/>
      <c r="H17" s="1085"/>
      <c r="I17" s="1085"/>
      <c r="J17" s="1086" t="s">
        <v>975</v>
      </c>
      <c r="K17" s="1085"/>
      <c r="L17" s="1085"/>
      <c r="M17" s="1085"/>
      <c r="N17" s="1085"/>
      <c r="O17" s="1085"/>
      <c r="P17" s="1085"/>
      <c r="Q17" s="1085"/>
      <c r="R17" s="1085"/>
      <c r="S17" s="1085"/>
    </row>
    <row r="18" spans="1:19" s="1076" customFormat="1" ht="13.5" customHeight="1">
      <c r="A18" s="1084" t="s">
        <v>976</v>
      </c>
      <c r="B18" s="1085"/>
      <c r="C18" s="1085"/>
      <c r="D18" s="1085"/>
      <c r="E18" s="1085"/>
      <c r="F18" s="1085"/>
      <c r="G18" s="1085"/>
      <c r="H18" s="1085"/>
      <c r="I18" s="1085"/>
      <c r="J18" s="1086" t="s">
        <v>466</v>
      </c>
      <c r="K18" s="1085"/>
      <c r="L18" s="1085"/>
      <c r="M18" s="1085"/>
      <c r="N18" s="1085"/>
      <c r="O18" s="1085"/>
      <c r="P18" s="1085"/>
      <c r="Q18" s="1085"/>
      <c r="R18" s="1085"/>
      <c r="S18" s="1085"/>
    </row>
    <row r="19" spans="1:19" s="1076" customFormat="1" ht="15">
      <c r="A19" s="1084" t="s">
        <v>977</v>
      </c>
      <c r="B19" s="1086"/>
      <c r="C19" s="1086"/>
      <c r="D19" s="1086"/>
      <c r="E19" s="1086"/>
      <c r="F19" s="1086"/>
      <c r="G19" s="1086"/>
      <c r="H19" s="1086"/>
      <c r="I19" s="1086"/>
      <c r="J19" s="1087" t="s">
        <v>462</v>
      </c>
      <c r="K19" s="1088"/>
      <c r="L19" s="1088"/>
      <c r="M19" s="1088"/>
      <c r="N19" s="1088"/>
      <c r="O19" s="1088"/>
      <c r="P19" s="1088"/>
      <c r="Q19" s="1088"/>
      <c r="R19" s="1088"/>
      <c r="S19" s="1088"/>
    </row>
    <row r="20" spans="1:20" ht="13.5">
      <c r="A20" s="620"/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</row>
  </sheetData>
  <sheetProtection/>
  <mergeCells count="51">
    <mergeCell ref="L11:N11"/>
    <mergeCell ref="L10:N10"/>
    <mergeCell ref="L9:N9"/>
    <mergeCell ref="R11:S11"/>
    <mergeCell ref="R10:S10"/>
    <mergeCell ref="R9:S9"/>
    <mergeCell ref="O11:Q11"/>
    <mergeCell ref="O10:Q10"/>
    <mergeCell ref="O9:Q9"/>
    <mergeCell ref="H11:I11"/>
    <mergeCell ref="H10:I10"/>
    <mergeCell ref="H9:I9"/>
    <mergeCell ref="J11:K11"/>
    <mergeCell ref="J10:K10"/>
    <mergeCell ref="J9:K9"/>
    <mergeCell ref="B10:C10"/>
    <mergeCell ref="B11:C11"/>
    <mergeCell ref="D9:E9"/>
    <mergeCell ref="D10:E10"/>
    <mergeCell ref="D11:E11"/>
    <mergeCell ref="F11:G11"/>
    <mergeCell ref="F10:G10"/>
    <mergeCell ref="F9:G9"/>
    <mergeCell ref="T6:T8"/>
    <mergeCell ref="A6:A8"/>
    <mergeCell ref="F7:G8"/>
    <mergeCell ref="H7:I8"/>
    <mergeCell ref="J7:K8"/>
    <mergeCell ref="L7:N8"/>
    <mergeCell ref="O7:Q8"/>
    <mergeCell ref="R7:S8"/>
    <mergeCell ref="O12:Q12"/>
    <mergeCell ref="A3:D3"/>
    <mergeCell ref="B6:C6"/>
    <mergeCell ref="D6:E6"/>
    <mergeCell ref="F6:G6"/>
    <mergeCell ref="H6:I6"/>
    <mergeCell ref="J6:K6"/>
    <mergeCell ref="B7:C8"/>
    <mergeCell ref="D7:E8"/>
    <mergeCell ref="B9:C9"/>
    <mergeCell ref="R12:S12"/>
    <mergeCell ref="L6:N6"/>
    <mergeCell ref="O6:Q6"/>
    <mergeCell ref="R6:S6"/>
    <mergeCell ref="B12:C12"/>
    <mergeCell ref="D12:E12"/>
    <mergeCell ref="F12:G12"/>
    <mergeCell ref="H12:I12"/>
    <mergeCell ref="J12:K12"/>
    <mergeCell ref="L12:N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W19"/>
  <sheetViews>
    <sheetView zoomScale="91" zoomScaleNormal="91" zoomScaleSheetLayoutView="100" zoomScalePageLayoutView="0" workbookViewId="0" topLeftCell="A1">
      <selection activeCell="M17" sqref="M17"/>
    </sheetView>
  </sheetViews>
  <sheetFormatPr defaultColWidth="8.88671875" defaultRowHeight="13.5"/>
  <cols>
    <col min="1" max="1" width="5.6640625" style="89" customWidth="1"/>
    <col min="2" max="2" width="5.77734375" style="76" customWidth="1"/>
    <col min="3" max="3" width="4.99609375" style="77" customWidth="1"/>
    <col min="4" max="4" width="5.5546875" style="77" customWidth="1"/>
    <col min="5" max="5" width="6.6640625" style="77" customWidth="1"/>
    <col min="6" max="6" width="6.5546875" style="77" customWidth="1"/>
    <col min="7" max="7" width="4.77734375" style="77" customWidth="1"/>
    <col min="8" max="8" width="5.6640625" style="76" customWidth="1"/>
    <col min="9" max="9" width="4.5546875" style="77" customWidth="1"/>
    <col min="10" max="10" width="5.5546875" style="77" customWidth="1"/>
    <col min="11" max="11" width="4.99609375" style="77" customWidth="1"/>
    <col min="12" max="12" width="5.88671875" style="77" customWidth="1"/>
    <col min="13" max="13" width="6.21484375" style="76" customWidth="1"/>
    <col min="14" max="14" width="5.77734375" style="77" customWidth="1"/>
    <col min="15" max="15" width="5.10546875" style="77" customWidth="1"/>
    <col min="16" max="16" width="6.10546875" style="77" customWidth="1"/>
    <col min="17" max="17" width="6.4453125" style="77" customWidth="1"/>
    <col min="18" max="18" width="6.10546875" style="77" customWidth="1"/>
    <col min="19" max="19" width="5.5546875" style="77" customWidth="1"/>
    <col min="20" max="20" width="5.6640625" style="77" customWidth="1"/>
    <col min="21" max="21" width="6.3359375" style="77" customWidth="1"/>
    <col min="22" max="22" width="6.77734375" style="77" customWidth="1"/>
    <col min="23" max="23" width="6.77734375" style="88" customWidth="1"/>
    <col min="24" max="16384" width="8.88671875" style="77" customWidth="1"/>
  </cols>
  <sheetData>
    <row r="1" spans="1:23" s="379" customFormat="1" ht="11.25">
      <c r="A1" s="378" t="s">
        <v>272</v>
      </c>
      <c r="B1" s="378"/>
      <c r="H1" s="378"/>
      <c r="M1" s="378"/>
      <c r="W1" s="488" t="s">
        <v>244</v>
      </c>
    </row>
    <row r="2" spans="1:23" s="62" customFormat="1" ht="12">
      <c r="A2" s="72"/>
      <c r="B2" s="72"/>
      <c r="H2" s="72"/>
      <c r="M2" s="72"/>
      <c r="W2" s="84"/>
    </row>
    <row r="3" spans="1:23" s="489" customFormat="1" ht="23.25">
      <c r="A3" s="1470" t="s">
        <v>842</v>
      </c>
      <c r="B3" s="1470"/>
      <c r="C3" s="1470"/>
      <c r="D3" s="1470"/>
      <c r="E3" s="1470"/>
      <c r="F3" s="1470"/>
      <c r="G3" s="1471"/>
      <c r="H3" s="1471"/>
      <c r="I3" s="1471"/>
      <c r="J3" s="1471"/>
      <c r="K3" s="1471"/>
      <c r="L3" s="1471"/>
      <c r="M3" s="1466" t="s">
        <v>843</v>
      </c>
      <c r="N3" s="1466"/>
      <c r="O3" s="1466"/>
      <c r="P3" s="1466"/>
      <c r="Q3" s="1466"/>
      <c r="R3" s="1466"/>
      <c r="S3" s="1466"/>
      <c r="T3" s="1466"/>
      <c r="U3" s="1466"/>
      <c r="V3" s="1466"/>
      <c r="W3" s="1466"/>
    </row>
    <row r="4" spans="1:23" s="384" customFormat="1" ht="12">
      <c r="A4" s="380"/>
      <c r="B4" s="381"/>
      <c r="C4" s="382"/>
      <c r="D4" s="382"/>
      <c r="E4" s="382"/>
      <c r="F4" s="382"/>
      <c r="G4" s="383"/>
      <c r="H4" s="381"/>
      <c r="I4" s="382"/>
      <c r="J4" s="382"/>
      <c r="K4" s="382"/>
      <c r="L4" s="382"/>
      <c r="M4" s="381"/>
      <c r="N4" s="382"/>
      <c r="O4" s="382"/>
      <c r="P4" s="382"/>
      <c r="Q4" s="382"/>
      <c r="R4" s="382"/>
      <c r="S4" s="382"/>
      <c r="T4" s="382"/>
      <c r="U4" s="382"/>
      <c r="V4" s="382"/>
      <c r="W4" s="383"/>
    </row>
    <row r="5" spans="1:23" s="312" customFormat="1" ht="15.75" thickBot="1">
      <c r="A5" s="490" t="s">
        <v>273</v>
      </c>
      <c r="W5" s="313" t="s">
        <v>245</v>
      </c>
    </row>
    <row r="6" spans="1:23" s="312" customFormat="1" ht="19.5" customHeight="1">
      <c r="A6" s="1472" t="s">
        <v>846</v>
      </c>
      <c r="B6" s="1475" t="s">
        <v>847</v>
      </c>
      <c r="C6" s="1478"/>
      <c r="D6" s="1478"/>
      <c r="E6" s="1478"/>
      <c r="F6" s="1479"/>
      <c r="G6" s="1480" t="s">
        <v>848</v>
      </c>
      <c r="H6" s="1467" t="s">
        <v>849</v>
      </c>
      <c r="I6" s="1468"/>
      <c r="J6" s="1468"/>
      <c r="K6" s="1468"/>
      <c r="L6" s="1469"/>
      <c r="M6" s="1483" t="s">
        <v>850</v>
      </c>
      <c r="N6" s="1484"/>
      <c r="O6" s="1484"/>
      <c r="P6" s="1484"/>
      <c r="Q6" s="1485"/>
      <c r="R6" s="1475" t="s">
        <v>851</v>
      </c>
      <c r="S6" s="1478"/>
      <c r="T6" s="1478"/>
      <c r="U6" s="1478"/>
      <c r="V6" s="1479"/>
      <c r="W6" s="1475" t="s">
        <v>17</v>
      </c>
    </row>
    <row r="7" spans="1:23" s="312" customFormat="1" ht="19.5" customHeight="1">
      <c r="A7" s="1473"/>
      <c r="B7" s="947" t="s">
        <v>852</v>
      </c>
      <c r="C7" s="1462" t="s">
        <v>853</v>
      </c>
      <c r="D7" s="1463"/>
      <c r="E7" s="948" t="s">
        <v>854</v>
      </c>
      <c r="F7" s="949" t="s">
        <v>855</v>
      </c>
      <c r="G7" s="1481"/>
      <c r="H7" s="947" t="s">
        <v>856</v>
      </c>
      <c r="I7" s="1462" t="s">
        <v>857</v>
      </c>
      <c r="J7" s="1463"/>
      <c r="K7" s="948" t="s">
        <v>854</v>
      </c>
      <c r="L7" s="949" t="s">
        <v>855</v>
      </c>
      <c r="M7" s="947" t="s">
        <v>852</v>
      </c>
      <c r="N7" s="1462" t="s">
        <v>858</v>
      </c>
      <c r="O7" s="1463"/>
      <c r="P7" s="948" t="s">
        <v>854</v>
      </c>
      <c r="Q7" s="949" t="s">
        <v>855</v>
      </c>
      <c r="R7" s="947" t="s">
        <v>859</v>
      </c>
      <c r="S7" s="1462" t="s">
        <v>858</v>
      </c>
      <c r="T7" s="1463"/>
      <c r="U7" s="948" t="s">
        <v>854</v>
      </c>
      <c r="V7" s="949" t="s">
        <v>855</v>
      </c>
      <c r="W7" s="1476"/>
    </row>
    <row r="8" spans="1:23" s="312" customFormat="1" ht="19.5" customHeight="1">
      <c r="A8" s="1473"/>
      <c r="B8" s="950"/>
      <c r="C8" s="951"/>
      <c r="D8" s="952" t="s">
        <v>860</v>
      </c>
      <c r="E8" s="1464" t="s">
        <v>246</v>
      </c>
      <c r="F8" s="1464" t="s">
        <v>247</v>
      </c>
      <c r="G8" s="1481"/>
      <c r="H8" s="950"/>
      <c r="I8" s="951"/>
      <c r="J8" s="952" t="s">
        <v>860</v>
      </c>
      <c r="K8" s="1464" t="s">
        <v>246</v>
      </c>
      <c r="L8" s="1464" t="s">
        <v>247</v>
      </c>
      <c r="M8" s="950"/>
      <c r="N8" s="951"/>
      <c r="O8" s="949" t="s">
        <v>861</v>
      </c>
      <c r="P8" s="1464" t="s">
        <v>246</v>
      </c>
      <c r="Q8" s="1464" t="s">
        <v>247</v>
      </c>
      <c r="R8" s="950"/>
      <c r="S8" s="951"/>
      <c r="T8" s="949" t="s">
        <v>861</v>
      </c>
      <c r="U8" s="1464" t="s">
        <v>246</v>
      </c>
      <c r="V8" s="1464" t="s">
        <v>247</v>
      </c>
      <c r="W8" s="1476"/>
    </row>
    <row r="9" spans="1:23" s="305" customFormat="1" ht="33" customHeight="1">
      <c r="A9" s="1474"/>
      <c r="B9" s="953" t="s">
        <v>54</v>
      </c>
      <c r="C9" s="954"/>
      <c r="D9" s="955" t="s">
        <v>248</v>
      </c>
      <c r="E9" s="1465"/>
      <c r="F9" s="1465"/>
      <c r="G9" s="1482"/>
      <c r="H9" s="953" t="s">
        <v>54</v>
      </c>
      <c r="I9" s="954"/>
      <c r="J9" s="955" t="s">
        <v>248</v>
      </c>
      <c r="K9" s="1465"/>
      <c r="L9" s="1465"/>
      <c r="M9" s="953" t="s">
        <v>54</v>
      </c>
      <c r="N9" s="954"/>
      <c r="O9" s="956" t="s">
        <v>249</v>
      </c>
      <c r="P9" s="1465"/>
      <c r="Q9" s="1465"/>
      <c r="R9" s="953" t="s">
        <v>54</v>
      </c>
      <c r="S9" s="954"/>
      <c r="T9" s="956" t="s">
        <v>249</v>
      </c>
      <c r="U9" s="1465"/>
      <c r="V9" s="1465"/>
      <c r="W9" s="1477"/>
    </row>
    <row r="10" spans="1:23" s="305" customFormat="1" ht="77.25" customHeight="1">
      <c r="A10" s="964">
        <v>2015</v>
      </c>
      <c r="B10" s="957">
        <v>508878</v>
      </c>
      <c r="C10" s="957">
        <v>494478</v>
      </c>
      <c r="D10" s="957">
        <v>97.17024512751583</v>
      </c>
      <c r="E10" s="957">
        <v>5800</v>
      </c>
      <c r="F10" s="957">
        <v>8600</v>
      </c>
      <c r="G10" s="957">
        <v>40000</v>
      </c>
      <c r="H10" s="957">
        <v>136717</v>
      </c>
      <c r="I10" s="957">
        <v>129117</v>
      </c>
      <c r="J10" s="959">
        <v>94.44107170286065</v>
      </c>
      <c r="K10" s="957">
        <v>0</v>
      </c>
      <c r="L10" s="957">
        <v>7600</v>
      </c>
      <c r="M10" s="957">
        <v>101203</v>
      </c>
      <c r="N10" s="957">
        <v>95403</v>
      </c>
      <c r="O10" s="957">
        <v>94.26894459650406</v>
      </c>
      <c r="P10" s="957">
        <v>5800</v>
      </c>
      <c r="Q10" s="957">
        <v>0</v>
      </c>
      <c r="R10" s="957">
        <v>230958</v>
      </c>
      <c r="S10" s="957">
        <v>229958</v>
      </c>
      <c r="T10" s="957">
        <v>99.56702084361659</v>
      </c>
      <c r="U10" s="957">
        <v>0</v>
      </c>
      <c r="V10" s="957">
        <v>1000</v>
      </c>
      <c r="W10" s="958">
        <v>2015</v>
      </c>
    </row>
    <row r="11" spans="1:23" s="305" customFormat="1" ht="77.25" customHeight="1">
      <c r="A11" s="964">
        <v>2016</v>
      </c>
      <c r="B11" s="957">
        <v>538992</v>
      </c>
      <c r="C11" s="957">
        <v>524592</v>
      </c>
      <c r="D11" s="957">
        <v>97.32834624632648</v>
      </c>
      <c r="E11" s="957">
        <v>5800</v>
      </c>
      <c r="F11" s="957">
        <v>8600</v>
      </c>
      <c r="G11" s="957">
        <v>40000</v>
      </c>
      <c r="H11" s="957">
        <v>136717</v>
      </c>
      <c r="I11" s="957">
        <v>129117</v>
      </c>
      <c r="J11" s="959">
        <v>94.44107170286065</v>
      </c>
      <c r="K11" s="957">
        <v>0</v>
      </c>
      <c r="L11" s="957">
        <v>7600</v>
      </c>
      <c r="M11" s="957">
        <v>101203</v>
      </c>
      <c r="N11" s="957">
        <v>95403</v>
      </c>
      <c r="O11" s="957">
        <v>94.26894459650406</v>
      </c>
      <c r="P11" s="957">
        <v>5800</v>
      </c>
      <c r="Q11" s="957">
        <v>0</v>
      </c>
      <c r="R11" s="957">
        <v>261072</v>
      </c>
      <c r="S11" s="957">
        <v>260072</v>
      </c>
      <c r="T11" s="957">
        <v>99.6169639026782</v>
      </c>
      <c r="U11" s="957">
        <v>0</v>
      </c>
      <c r="V11" s="957">
        <v>1000</v>
      </c>
      <c r="W11" s="958">
        <v>2016</v>
      </c>
    </row>
    <row r="12" spans="1:23" s="305" customFormat="1" ht="77.25" customHeight="1">
      <c r="A12" s="964">
        <v>2017</v>
      </c>
      <c r="B12" s="957">
        <v>524592</v>
      </c>
      <c r="C12" s="957">
        <v>524592</v>
      </c>
      <c r="D12" s="957">
        <v>100</v>
      </c>
      <c r="E12" s="957">
        <v>0</v>
      </c>
      <c r="F12" s="957">
        <v>0</v>
      </c>
      <c r="G12" s="957">
        <v>40000</v>
      </c>
      <c r="H12" s="957">
        <v>129117</v>
      </c>
      <c r="I12" s="957">
        <v>129117</v>
      </c>
      <c r="J12" s="959">
        <v>100</v>
      </c>
      <c r="K12" s="957">
        <v>0</v>
      </c>
      <c r="L12" s="957">
        <v>0</v>
      </c>
      <c r="M12" s="957">
        <v>95403</v>
      </c>
      <c r="N12" s="957">
        <v>95403</v>
      </c>
      <c r="O12" s="957">
        <v>100</v>
      </c>
      <c r="P12" s="957">
        <v>0</v>
      </c>
      <c r="Q12" s="957">
        <v>0</v>
      </c>
      <c r="R12" s="957">
        <v>260072</v>
      </c>
      <c r="S12" s="957">
        <v>260072</v>
      </c>
      <c r="T12" s="957">
        <v>100</v>
      </c>
      <c r="U12" s="957">
        <v>0</v>
      </c>
      <c r="V12" s="957">
        <v>0</v>
      </c>
      <c r="W12" s="958">
        <v>2017</v>
      </c>
    </row>
    <row r="13" spans="1:23" s="305" customFormat="1" ht="77.25" customHeight="1">
      <c r="A13" s="964">
        <v>2018</v>
      </c>
      <c r="B13" s="957">
        <v>410510</v>
      </c>
      <c r="C13" s="957">
        <v>494478</v>
      </c>
      <c r="D13" s="957">
        <v>120</v>
      </c>
      <c r="E13" s="957">
        <v>5800</v>
      </c>
      <c r="F13" s="957">
        <v>8600</v>
      </c>
      <c r="G13" s="957">
        <v>40000</v>
      </c>
      <c r="H13" s="957">
        <v>136717</v>
      </c>
      <c r="I13" s="957">
        <v>129117</v>
      </c>
      <c r="J13" s="959">
        <v>94.44107170286065</v>
      </c>
      <c r="K13" s="957">
        <v>0</v>
      </c>
      <c r="L13" s="957">
        <v>7600</v>
      </c>
      <c r="M13" s="957">
        <v>101203</v>
      </c>
      <c r="N13" s="957">
        <v>95403</v>
      </c>
      <c r="O13" s="957">
        <v>94.26894459650406</v>
      </c>
      <c r="P13" s="957">
        <v>5800</v>
      </c>
      <c r="Q13" s="957">
        <v>0</v>
      </c>
      <c r="R13" s="957">
        <v>132590</v>
      </c>
      <c r="S13" s="957">
        <v>105000</v>
      </c>
      <c r="T13" s="957">
        <v>79.19149257108378</v>
      </c>
      <c r="U13" s="957">
        <v>26890</v>
      </c>
      <c r="V13" s="957">
        <v>700</v>
      </c>
      <c r="W13" s="958">
        <v>2018</v>
      </c>
    </row>
    <row r="14" spans="1:23" s="306" customFormat="1" ht="69.75" customHeight="1">
      <c r="A14" s="960">
        <v>2019</v>
      </c>
      <c r="B14" s="961">
        <f>C14+E14+F14</f>
        <v>576379</v>
      </c>
      <c r="C14" s="961">
        <f>G14+I14+N14+S14</f>
        <v>542689</v>
      </c>
      <c r="D14" s="961">
        <f>C14/B14*100</f>
        <v>94.1548876693981</v>
      </c>
      <c r="E14" s="961">
        <f>K14+P14+U14</f>
        <v>24250</v>
      </c>
      <c r="F14" s="961">
        <f>L14+Q14+V14</f>
        <v>9440</v>
      </c>
      <c r="G14" s="961">
        <v>41830</v>
      </c>
      <c r="H14" s="961">
        <f>I14+K14+L14</f>
        <v>102786</v>
      </c>
      <c r="I14" s="961">
        <v>95186</v>
      </c>
      <c r="J14" s="962">
        <f>I14/H14*100</f>
        <v>92.60599692565135</v>
      </c>
      <c r="K14" s="961">
        <v>0</v>
      </c>
      <c r="L14" s="961">
        <v>7600</v>
      </c>
      <c r="M14" s="961">
        <f>N14+P14+Q14</f>
        <v>97103</v>
      </c>
      <c r="N14" s="961">
        <v>91303</v>
      </c>
      <c r="O14" s="961">
        <f>N14/M14*100</f>
        <v>94.02696106196512</v>
      </c>
      <c r="P14" s="961">
        <v>5800</v>
      </c>
      <c r="Q14" s="961">
        <v>0</v>
      </c>
      <c r="R14" s="961">
        <f>S14+U14+V14</f>
        <v>334660</v>
      </c>
      <c r="S14" s="961">
        <v>314370</v>
      </c>
      <c r="T14" s="961">
        <f>S14/R14*100</f>
        <v>93.93713022171757</v>
      </c>
      <c r="U14" s="961">
        <v>18450</v>
      </c>
      <c r="V14" s="961">
        <v>1840</v>
      </c>
      <c r="W14" s="963">
        <v>2019</v>
      </c>
    </row>
    <row r="15" spans="1:23" s="312" customFormat="1" ht="3.75" customHeight="1" thickBot="1">
      <c r="A15" s="307"/>
      <c r="B15" s="308"/>
      <c r="C15" s="308"/>
      <c r="D15" s="308"/>
      <c r="E15" s="308"/>
      <c r="F15" s="309"/>
      <c r="G15" s="308"/>
      <c r="H15" s="308"/>
      <c r="I15" s="308"/>
      <c r="J15" s="310"/>
      <c r="K15" s="308"/>
      <c r="L15" s="309"/>
      <c r="M15" s="308"/>
      <c r="N15" s="308"/>
      <c r="O15" s="310"/>
      <c r="P15" s="308"/>
      <c r="Q15" s="309"/>
      <c r="R15" s="309"/>
      <c r="S15" s="309"/>
      <c r="T15" s="309"/>
      <c r="U15" s="309"/>
      <c r="V15" s="309"/>
      <c r="W15" s="311"/>
    </row>
    <row r="16" spans="1:22" s="62" customFormat="1" ht="13.5" customHeight="1">
      <c r="A16" s="85" t="s">
        <v>845</v>
      </c>
      <c r="B16" s="72"/>
      <c r="F16" s="73"/>
      <c r="H16" s="72"/>
      <c r="L16" s="73"/>
      <c r="Q16" s="73"/>
      <c r="R16" s="73"/>
      <c r="S16" s="86"/>
      <c r="T16" s="73"/>
      <c r="U16" s="73"/>
      <c r="V16" s="73"/>
    </row>
    <row r="17" spans="1:23" s="62" customFormat="1" ht="13.5" customHeight="1">
      <c r="A17" s="85" t="s">
        <v>844</v>
      </c>
      <c r="B17" s="72"/>
      <c r="F17" s="73"/>
      <c r="H17" s="72"/>
      <c r="L17" s="73"/>
      <c r="M17" s="64" t="s">
        <v>412</v>
      </c>
      <c r="Q17" s="73"/>
      <c r="R17" s="73"/>
      <c r="S17" s="73"/>
      <c r="T17" s="73"/>
      <c r="U17" s="73"/>
      <c r="V17" s="73"/>
      <c r="W17" s="84"/>
    </row>
    <row r="18" spans="2:22" ht="15.75">
      <c r="B18" s="314"/>
      <c r="C18" s="314"/>
      <c r="D18" s="314"/>
      <c r="E18" s="314"/>
      <c r="F18" s="314"/>
      <c r="G18" s="314"/>
      <c r="L18" s="87"/>
      <c r="Q18" s="87"/>
      <c r="R18" s="87"/>
      <c r="S18" s="87"/>
      <c r="T18" s="87"/>
      <c r="U18" s="87"/>
      <c r="V18" s="87"/>
    </row>
    <row r="19" spans="6:22" ht="15.75">
      <c r="F19" s="87"/>
      <c r="L19" s="87"/>
      <c r="Q19" s="87"/>
      <c r="R19" s="87"/>
      <c r="S19" s="87"/>
      <c r="T19" s="87"/>
      <c r="U19" s="87"/>
      <c r="V19" s="87"/>
    </row>
  </sheetData>
  <sheetProtection/>
  <mergeCells count="21">
    <mergeCell ref="E8:E9"/>
    <mergeCell ref="L8:L9"/>
    <mergeCell ref="W6:W9"/>
    <mergeCell ref="K8:K9"/>
    <mergeCell ref="S7:T7"/>
    <mergeCell ref="B6:F6"/>
    <mergeCell ref="C7:D7"/>
    <mergeCell ref="P8:P9"/>
    <mergeCell ref="G6:G9"/>
    <mergeCell ref="M6:Q6"/>
    <mergeCell ref="R6:V6"/>
    <mergeCell ref="I7:J7"/>
    <mergeCell ref="V8:V9"/>
    <mergeCell ref="N7:O7"/>
    <mergeCell ref="Q8:Q9"/>
    <mergeCell ref="F8:F9"/>
    <mergeCell ref="M3:W3"/>
    <mergeCell ref="H6:L6"/>
    <mergeCell ref="U8:U9"/>
    <mergeCell ref="A3:L3"/>
    <mergeCell ref="A6:A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N18"/>
  <sheetViews>
    <sheetView zoomScale="115" zoomScaleNormal="115" zoomScaleSheetLayoutView="90" workbookViewId="0" topLeftCell="A1">
      <selection activeCell="E18" sqref="E18"/>
    </sheetView>
  </sheetViews>
  <sheetFormatPr defaultColWidth="8.88671875" defaultRowHeight="13.5"/>
  <cols>
    <col min="1" max="1" width="12.77734375" style="78" customWidth="1"/>
    <col min="2" max="7" width="14.77734375" style="78" customWidth="1"/>
    <col min="8" max="8" width="12.77734375" style="78" customWidth="1"/>
    <col min="9" max="16384" width="8.88671875" style="78" customWidth="1"/>
  </cols>
  <sheetData>
    <row r="1" spans="1:40" s="484" customFormat="1" ht="12">
      <c r="A1" s="482" t="s">
        <v>266</v>
      </c>
      <c r="B1" s="483"/>
      <c r="H1" s="485" t="s">
        <v>68</v>
      </c>
      <c r="N1" s="486"/>
      <c r="O1" s="483"/>
      <c r="P1" s="483"/>
      <c r="U1" s="487"/>
      <c r="V1" s="483"/>
      <c r="AA1" s="486"/>
      <c r="AB1" s="483"/>
      <c r="AN1" s="486"/>
    </row>
    <row r="2" ht="15"/>
    <row r="3" spans="1:8" s="315" customFormat="1" ht="23.25">
      <c r="A3" s="1493" t="s">
        <v>862</v>
      </c>
      <c r="B3" s="1494"/>
      <c r="C3" s="1494"/>
      <c r="D3" s="1494"/>
      <c r="E3" s="1493" t="s">
        <v>863</v>
      </c>
      <c r="F3" s="1493"/>
      <c r="G3" s="1493"/>
      <c r="H3" s="1493"/>
    </row>
    <row r="4" ht="15"/>
    <row r="5" spans="1:8" ht="15.75" thickBot="1">
      <c r="A5" s="78" t="s">
        <v>271</v>
      </c>
      <c r="H5" s="316" t="s">
        <v>66</v>
      </c>
    </row>
    <row r="6" spans="1:8" ht="19.5" customHeight="1">
      <c r="A6" s="1495" t="s">
        <v>864</v>
      </c>
      <c r="B6" s="1486" t="s">
        <v>865</v>
      </c>
      <c r="C6" s="1497"/>
      <c r="D6" s="1497"/>
      <c r="E6" s="1497" t="s">
        <v>866</v>
      </c>
      <c r="F6" s="1495"/>
      <c r="G6" s="1498" t="s">
        <v>867</v>
      </c>
      <c r="H6" s="1486" t="s">
        <v>67</v>
      </c>
    </row>
    <row r="7" spans="1:8" ht="19.5" customHeight="1">
      <c r="A7" s="1496"/>
      <c r="B7" s="1488" t="s">
        <v>868</v>
      </c>
      <c r="C7" s="1488" t="s">
        <v>869</v>
      </c>
      <c r="D7" s="1488" t="s">
        <v>870</v>
      </c>
      <c r="E7" s="1488" t="s">
        <v>871</v>
      </c>
      <c r="F7" s="1490" t="s">
        <v>872</v>
      </c>
      <c r="G7" s="1489"/>
      <c r="H7" s="1487"/>
    </row>
    <row r="8" spans="1:8" ht="19.5" customHeight="1">
      <c r="A8" s="1496"/>
      <c r="B8" s="1489"/>
      <c r="C8" s="1489"/>
      <c r="D8" s="1489"/>
      <c r="E8" s="1489"/>
      <c r="F8" s="1491"/>
      <c r="G8" s="1489"/>
      <c r="H8" s="1487"/>
    </row>
    <row r="9" spans="1:8" ht="19.5" customHeight="1">
      <c r="A9" s="1496"/>
      <c r="B9" s="1489"/>
      <c r="C9" s="1489"/>
      <c r="D9" s="1489"/>
      <c r="E9" s="1489"/>
      <c r="F9" s="1492"/>
      <c r="G9" s="1489"/>
      <c r="H9" s="1487"/>
    </row>
    <row r="10" spans="1:8" s="317" customFormat="1" ht="25.5" customHeight="1">
      <c r="A10" s="965">
        <v>2015</v>
      </c>
      <c r="B10" s="966">
        <v>508878</v>
      </c>
      <c r="C10" s="967">
        <v>0</v>
      </c>
      <c r="D10" s="967">
        <v>11370</v>
      </c>
      <c r="E10" s="967">
        <v>90078</v>
      </c>
      <c r="F10" s="967">
        <v>407430</v>
      </c>
      <c r="G10" s="967">
        <v>1</v>
      </c>
      <c r="H10" s="968">
        <v>2015</v>
      </c>
    </row>
    <row r="11" spans="1:8" s="317" customFormat="1" ht="25.5" customHeight="1">
      <c r="A11" s="965">
        <v>2016</v>
      </c>
      <c r="B11" s="966">
        <v>538992</v>
      </c>
      <c r="C11" s="967">
        <v>0</v>
      </c>
      <c r="D11" s="967">
        <v>102939</v>
      </c>
      <c r="E11" s="967">
        <v>138581</v>
      </c>
      <c r="F11" s="967">
        <v>297472</v>
      </c>
      <c r="G11" s="967">
        <v>8</v>
      </c>
      <c r="H11" s="968">
        <v>2016</v>
      </c>
    </row>
    <row r="12" spans="1:8" s="317" customFormat="1" ht="25.5" customHeight="1">
      <c r="A12" s="965">
        <v>2017</v>
      </c>
      <c r="B12" s="966">
        <v>539386</v>
      </c>
      <c r="C12" s="967">
        <v>0</v>
      </c>
      <c r="D12" s="967">
        <v>102939</v>
      </c>
      <c r="E12" s="967">
        <v>138581</v>
      </c>
      <c r="F12" s="967">
        <v>297866</v>
      </c>
      <c r="G12" s="967">
        <v>1</v>
      </c>
      <c r="H12" s="968">
        <v>2017</v>
      </c>
    </row>
    <row r="13" spans="1:8" s="317" customFormat="1" ht="25.5" customHeight="1">
      <c r="A13" s="965">
        <v>2018</v>
      </c>
      <c r="B13" s="966">
        <v>511871.3</v>
      </c>
      <c r="C13" s="967">
        <v>0</v>
      </c>
      <c r="D13" s="967">
        <v>11560</v>
      </c>
      <c r="E13" s="967">
        <v>90428</v>
      </c>
      <c r="F13" s="967">
        <v>409883.3</v>
      </c>
      <c r="G13" s="967">
        <v>1</v>
      </c>
      <c r="H13" s="968">
        <v>2018</v>
      </c>
    </row>
    <row r="14" spans="1:8" s="1146" customFormat="1" ht="25.5" customHeight="1">
      <c r="A14" s="969">
        <v>2019</v>
      </c>
      <c r="B14" s="1144">
        <f>SUM(C14:D14,E14:F14)</f>
        <v>542689</v>
      </c>
      <c r="C14" s="1145">
        <v>0</v>
      </c>
      <c r="D14" s="970">
        <v>11740</v>
      </c>
      <c r="E14" s="970">
        <v>132158</v>
      </c>
      <c r="F14" s="970">
        <v>398791</v>
      </c>
      <c r="G14" s="1145">
        <v>1</v>
      </c>
      <c r="H14" s="971">
        <v>2019</v>
      </c>
    </row>
    <row r="15" spans="1:8" s="317" customFormat="1" ht="2.25" customHeight="1">
      <c r="A15" s="554"/>
      <c r="B15" s="556"/>
      <c r="C15" s="555"/>
      <c r="D15" s="556"/>
      <c r="E15" s="556"/>
      <c r="F15" s="556"/>
      <c r="G15" s="264"/>
      <c r="H15" s="557"/>
    </row>
    <row r="16" spans="1:8" s="80" customFormat="1" ht="2.25" customHeight="1" thickBot="1">
      <c r="A16" s="558"/>
      <c r="B16" s="559"/>
      <c r="C16" s="560"/>
      <c r="D16" s="559"/>
      <c r="E16" s="559"/>
      <c r="F16" s="559"/>
      <c r="G16" s="561"/>
      <c r="H16" s="562"/>
    </row>
    <row r="17" spans="1:5" s="79" customFormat="1" ht="19.5" customHeight="1">
      <c r="A17" s="81" t="s">
        <v>873</v>
      </c>
      <c r="E17" s="82"/>
    </row>
    <row r="18" spans="1:5" s="79" customFormat="1" ht="19.5" customHeight="1">
      <c r="A18" s="83" t="s">
        <v>874</v>
      </c>
      <c r="E18" s="64" t="s">
        <v>412</v>
      </c>
    </row>
    <row r="20" s="79" customFormat="1" ht="19.5" customHeight="1"/>
    <row r="21" s="79" customFormat="1" ht="19.5" customHeight="1"/>
    <row r="22" s="79" customFormat="1" ht="19.5" customHeight="1"/>
    <row r="23" s="79" customFormat="1" ht="19.5" customHeight="1"/>
    <row r="24" s="79" customFormat="1" ht="19.5" customHeight="1"/>
    <row r="25" s="79" customFormat="1" ht="19.5" customHeight="1"/>
    <row r="26" s="79" customFormat="1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12">
    <mergeCell ref="A3:D3"/>
    <mergeCell ref="E3:H3"/>
    <mergeCell ref="A6:A9"/>
    <mergeCell ref="B6:D6"/>
    <mergeCell ref="E6:F6"/>
    <mergeCell ref="G6:G9"/>
    <mergeCell ref="H6:H9"/>
    <mergeCell ref="B7:B9"/>
    <mergeCell ref="C7:C9"/>
    <mergeCell ref="D7:D9"/>
    <mergeCell ref="E7:E9"/>
    <mergeCell ref="F7:F9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D17"/>
  <sheetViews>
    <sheetView zoomScale="130" zoomScaleNormal="130" zoomScaleSheetLayoutView="106" zoomScalePageLayoutView="0" workbookViewId="0" topLeftCell="A1">
      <selection activeCell="K22" sqref="K22"/>
    </sheetView>
  </sheetViews>
  <sheetFormatPr defaultColWidth="8.88671875" defaultRowHeight="13.5"/>
  <cols>
    <col min="1" max="1" width="8.6640625" style="335" customWidth="1"/>
    <col min="2" max="2" width="3.77734375" style="335" customWidth="1"/>
    <col min="3" max="4" width="4.4453125" style="336" customWidth="1"/>
    <col min="5" max="5" width="3.77734375" style="336" customWidth="1"/>
    <col min="6" max="7" width="4.4453125" style="336" customWidth="1"/>
    <col min="8" max="8" width="3.3359375" style="336" customWidth="1"/>
    <col min="9" max="10" width="4.4453125" style="336" customWidth="1"/>
    <col min="11" max="16" width="3.4453125" style="337" customWidth="1"/>
    <col min="17" max="17" width="3.4453125" style="336" customWidth="1"/>
    <col min="18" max="18" width="4.5546875" style="336" customWidth="1"/>
    <col min="19" max="19" width="5.4453125" style="336" customWidth="1"/>
    <col min="20" max="20" width="3.4453125" style="337" customWidth="1"/>
    <col min="21" max="21" width="3.6640625" style="337" customWidth="1"/>
    <col min="22" max="22" width="3.99609375" style="337" customWidth="1"/>
    <col min="23" max="24" width="3.21484375" style="337" customWidth="1"/>
    <col min="25" max="25" width="3.5546875" style="337" customWidth="1"/>
    <col min="26" max="27" width="3.21484375" style="337" customWidth="1"/>
    <col min="28" max="28" width="3.4453125" style="337" customWidth="1"/>
    <col min="29" max="29" width="5.88671875" style="336" customWidth="1"/>
    <col min="30" max="30" width="9.4453125" style="335" customWidth="1"/>
    <col min="31" max="16384" width="8.88671875" style="336" customWidth="1"/>
  </cols>
  <sheetData>
    <row r="1" spans="1:30" s="319" customFormat="1" ht="11.25">
      <c r="A1" s="318" t="s">
        <v>270</v>
      </c>
      <c r="B1" s="318"/>
      <c r="K1" s="320"/>
      <c r="L1" s="320"/>
      <c r="M1" s="320"/>
      <c r="N1" s="320"/>
      <c r="O1" s="320"/>
      <c r="P1" s="320"/>
      <c r="T1" s="320"/>
      <c r="U1" s="320"/>
      <c r="V1" s="320"/>
      <c r="W1" s="320"/>
      <c r="X1" s="320"/>
      <c r="Y1" s="320"/>
      <c r="Z1" s="320"/>
      <c r="AA1" s="320"/>
      <c r="AB1" s="320"/>
      <c r="AD1" s="480" t="s">
        <v>152</v>
      </c>
    </row>
    <row r="2" spans="1:30" s="322" customFormat="1" ht="12">
      <c r="A2" s="321"/>
      <c r="B2" s="321"/>
      <c r="K2" s="323"/>
      <c r="L2" s="323"/>
      <c r="M2" s="323"/>
      <c r="N2" s="323"/>
      <c r="O2" s="323"/>
      <c r="P2" s="323"/>
      <c r="T2" s="323"/>
      <c r="U2" s="323"/>
      <c r="V2" s="323"/>
      <c r="W2" s="323"/>
      <c r="X2" s="323"/>
      <c r="Y2" s="323"/>
      <c r="Z2" s="323"/>
      <c r="AA2" s="323"/>
      <c r="AB2" s="323"/>
      <c r="AD2" s="321"/>
    </row>
    <row r="3" spans="1:30" s="481" customFormat="1" ht="24" customHeight="1">
      <c r="A3" s="1505" t="s">
        <v>875</v>
      </c>
      <c r="B3" s="1505"/>
      <c r="C3" s="1505"/>
      <c r="D3" s="1505"/>
      <c r="E3" s="1505"/>
      <c r="F3" s="1505"/>
      <c r="G3" s="1505"/>
      <c r="H3" s="1505"/>
      <c r="I3" s="1505"/>
      <c r="J3" s="1505"/>
      <c r="K3" s="1505"/>
      <c r="L3" s="1505"/>
      <c r="M3" s="1505"/>
      <c r="N3" s="1505"/>
      <c r="O3" s="1505"/>
      <c r="P3" s="1505"/>
      <c r="Q3" s="1505" t="s">
        <v>876</v>
      </c>
      <c r="R3" s="1505"/>
      <c r="S3" s="1505"/>
      <c r="T3" s="1505"/>
      <c r="U3" s="1505"/>
      <c r="V3" s="1505"/>
      <c r="W3" s="1505"/>
      <c r="X3" s="1505"/>
      <c r="Y3" s="1505"/>
      <c r="Z3" s="1505"/>
      <c r="AA3" s="1505"/>
      <c r="AB3" s="1505"/>
      <c r="AC3" s="1505"/>
      <c r="AD3" s="1505"/>
    </row>
    <row r="4" spans="1:30" s="322" customFormat="1" ht="12">
      <c r="A4" s="324"/>
      <c r="B4" s="324"/>
      <c r="C4" s="325"/>
      <c r="D4" s="325"/>
      <c r="E4" s="325"/>
      <c r="F4" s="325"/>
      <c r="G4" s="325"/>
      <c r="H4" s="325"/>
      <c r="I4" s="325"/>
      <c r="J4" s="325"/>
      <c r="K4" s="326"/>
      <c r="L4" s="326"/>
      <c r="M4" s="326"/>
      <c r="N4" s="326"/>
      <c r="O4" s="326"/>
      <c r="P4" s="326"/>
      <c r="Q4" s="325"/>
      <c r="R4" s="325"/>
      <c r="S4" s="325"/>
      <c r="T4" s="326"/>
      <c r="U4" s="326"/>
      <c r="V4" s="326"/>
      <c r="W4" s="326"/>
      <c r="X4" s="326"/>
      <c r="Y4" s="326"/>
      <c r="Z4" s="326"/>
      <c r="AA4" s="326"/>
      <c r="AB4" s="326"/>
      <c r="AC4" s="325"/>
      <c r="AD4" s="324"/>
    </row>
    <row r="5" spans="1:30" s="327" customFormat="1" ht="15.75" thickBot="1">
      <c r="A5" s="327" t="s">
        <v>877</v>
      </c>
      <c r="K5" s="328"/>
      <c r="L5" s="328"/>
      <c r="M5" s="328"/>
      <c r="N5" s="328"/>
      <c r="O5" s="328"/>
      <c r="P5" s="328"/>
      <c r="T5" s="328"/>
      <c r="U5" s="328"/>
      <c r="V5" s="328"/>
      <c r="W5" s="328"/>
      <c r="X5" s="328"/>
      <c r="Y5" s="328"/>
      <c r="Z5" s="328"/>
      <c r="AA5" s="328"/>
      <c r="AB5" s="328"/>
      <c r="AD5" s="329" t="s">
        <v>878</v>
      </c>
    </row>
    <row r="6" spans="1:30" s="327" customFormat="1" ht="14.25" customHeight="1">
      <c r="A6" s="1506" t="s">
        <v>883</v>
      </c>
      <c r="B6" s="972" t="s">
        <v>884</v>
      </c>
      <c r="C6" s="973"/>
      <c r="D6" s="974"/>
      <c r="E6" s="973" t="s">
        <v>885</v>
      </c>
      <c r="F6" s="973"/>
      <c r="G6" s="974"/>
      <c r="H6" s="973" t="s">
        <v>886</v>
      </c>
      <c r="I6" s="973"/>
      <c r="J6" s="974"/>
      <c r="K6" s="1509" t="s">
        <v>887</v>
      </c>
      <c r="L6" s="1510"/>
      <c r="M6" s="1511"/>
      <c r="N6" s="973" t="s">
        <v>888</v>
      </c>
      <c r="O6" s="973"/>
      <c r="P6" s="974"/>
      <c r="Q6" s="973" t="s">
        <v>889</v>
      </c>
      <c r="R6" s="973"/>
      <c r="S6" s="974"/>
      <c r="T6" s="973" t="s">
        <v>890</v>
      </c>
      <c r="U6" s="973"/>
      <c r="V6" s="974"/>
      <c r="W6" s="973" t="s">
        <v>891</v>
      </c>
      <c r="X6" s="973"/>
      <c r="Y6" s="974"/>
      <c r="Z6" s="973" t="s">
        <v>892</v>
      </c>
      <c r="AA6" s="973"/>
      <c r="AB6" s="974"/>
      <c r="AC6" s="975" t="s">
        <v>881</v>
      </c>
      <c r="AD6" s="1512" t="s">
        <v>65</v>
      </c>
    </row>
    <row r="7" spans="1:30" s="327" customFormat="1" ht="29.25" customHeight="1">
      <c r="A7" s="1507"/>
      <c r="B7" s="976" t="s">
        <v>250</v>
      </c>
      <c r="C7" s="977"/>
      <c r="D7" s="978"/>
      <c r="E7" s="977" t="s">
        <v>251</v>
      </c>
      <c r="F7" s="979"/>
      <c r="G7" s="980"/>
      <c r="H7" s="1499" t="s">
        <v>252</v>
      </c>
      <c r="I7" s="1500"/>
      <c r="J7" s="1501"/>
      <c r="K7" s="1499" t="s">
        <v>253</v>
      </c>
      <c r="L7" s="1500"/>
      <c r="M7" s="1501"/>
      <c r="N7" s="1499" t="s">
        <v>254</v>
      </c>
      <c r="O7" s="1500"/>
      <c r="P7" s="1501"/>
      <c r="Q7" s="979" t="s">
        <v>255</v>
      </c>
      <c r="R7" s="979"/>
      <c r="S7" s="980"/>
      <c r="T7" s="1499" t="s">
        <v>879</v>
      </c>
      <c r="U7" s="1500"/>
      <c r="V7" s="1501"/>
      <c r="W7" s="1499" t="s">
        <v>880</v>
      </c>
      <c r="X7" s="1500"/>
      <c r="Y7" s="1501"/>
      <c r="Z7" s="1502" t="s">
        <v>256</v>
      </c>
      <c r="AA7" s="1503"/>
      <c r="AB7" s="1504"/>
      <c r="AC7" s="981" t="s">
        <v>893</v>
      </c>
      <c r="AD7" s="1513"/>
    </row>
    <row r="8" spans="1:30" s="327" customFormat="1" ht="15">
      <c r="A8" s="1507"/>
      <c r="B8" s="982" t="s">
        <v>894</v>
      </c>
      <c r="C8" s="982" t="s">
        <v>895</v>
      </c>
      <c r="D8" s="982" t="s">
        <v>896</v>
      </c>
      <c r="E8" s="982" t="s">
        <v>897</v>
      </c>
      <c r="F8" s="982" t="s">
        <v>895</v>
      </c>
      <c r="G8" s="982" t="s">
        <v>898</v>
      </c>
      <c r="H8" s="982" t="s">
        <v>899</v>
      </c>
      <c r="I8" s="982" t="s">
        <v>900</v>
      </c>
      <c r="J8" s="982" t="s">
        <v>898</v>
      </c>
      <c r="K8" s="983" t="s">
        <v>897</v>
      </c>
      <c r="L8" s="984" t="s">
        <v>900</v>
      </c>
      <c r="M8" s="982" t="s">
        <v>901</v>
      </c>
      <c r="N8" s="982" t="s">
        <v>902</v>
      </c>
      <c r="O8" s="982" t="s">
        <v>895</v>
      </c>
      <c r="P8" s="982" t="s">
        <v>901</v>
      </c>
      <c r="Q8" s="982" t="s">
        <v>897</v>
      </c>
      <c r="R8" s="982" t="s">
        <v>900</v>
      </c>
      <c r="S8" s="982" t="s">
        <v>901</v>
      </c>
      <c r="T8" s="982" t="s">
        <v>902</v>
      </c>
      <c r="U8" s="982" t="s">
        <v>895</v>
      </c>
      <c r="V8" s="982" t="s">
        <v>896</v>
      </c>
      <c r="W8" s="982" t="s">
        <v>894</v>
      </c>
      <c r="X8" s="982" t="s">
        <v>900</v>
      </c>
      <c r="Y8" s="982" t="s">
        <v>898</v>
      </c>
      <c r="Z8" s="982" t="s">
        <v>894</v>
      </c>
      <c r="AA8" s="982" t="s">
        <v>895</v>
      </c>
      <c r="AB8" s="982" t="s">
        <v>896</v>
      </c>
      <c r="AC8" s="985" t="s">
        <v>257</v>
      </c>
      <c r="AD8" s="1513"/>
    </row>
    <row r="9" spans="1:30" s="327" customFormat="1" ht="15">
      <c r="A9" s="1508"/>
      <c r="B9" s="980" t="s">
        <v>46</v>
      </c>
      <c r="C9" s="980" t="s">
        <v>54</v>
      </c>
      <c r="D9" s="980" t="s">
        <v>47</v>
      </c>
      <c r="E9" s="980" t="s">
        <v>46</v>
      </c>
      <c r="F9" s="980" t="s">
        <v>54</v>
      </c>
      <c r="G9" s="980" t="s">
        <v>47</v>
      </c>
      <c r="H9" s="980" t="s">
        <v>46</v>
      </c>
      <c r="I9" s="980" t="s">
        <v>54</v>
      </c>
      <c r="J9" s="980" t="s">
        <v>47</v>
      </c>
      <c r="K9" s="986" t="s">
        <v>46</v>
      </c>
      <c r="L9" s="987" t="s">
        <v>54</v>
      </c>
      <c r="M9" s="980" t="s">
        <v>47</v>
      </c>
      <c r="N9" s="980" t="s">
        <v>46</v>
      </c>
      <c r="O9" s="980" t="s">
        <v>54</v>
      </c>
      <c r="P9" s="980" t="s">
        <v>47</v>
      </c>
      <c r="Q9" s="980" t="s">
        <v>46</v>
      </c>
      <c r="R9" s="980" t="s">
        <v>54</v>
      </c>
      <c r="S9" s="980" t="s">
        <v>47</v>
      </c>
      <c r="T9" s="980" t="s">
        <v>46</v>
      </c>
      <c r="U9" s="980" t="s">
        <v>54</v>
      </c>
      <c r="V9" s="980" t="s">
        <v>47</v>
      </c>
      <c r="W9" s="980" t="s">
        <v>46</v>
      </c>
      <c r="X9" s="980" t="s">
        <v>54</v>
      </c>
      <c r="Y9" s="980" t="s">
        <v>47</v>
      </c>
      <c r="Z9" s="980" t="s">
        <v>46</v>
      </c>
      <c r="AA9" s="980" t="s">
        <v>54</v>
      </c>
      <c r="AB9" s="980" t="s">
        <v>47</v>
      </c>
      <c r="AC9" s="988" t="s">
        <v>258</v>
      </c>
      <c r="AD9" s="1514"/>
    </row>
    <row r="10" spans="1:30" s="328" customFormat="1" ht="22.5" customHeight="1">
      <c r="A10" s="989">
        <v>2015</v>
      </c>
      <c r="B10" s="990">
        <v>0</v>
      </c>
      <c r="C10" s="990">
        <v>0</v>
      </c>
      <c r="D10" s="990">
        <v>0</v>
      </c>
      <c r="E10" s="990">
        <v>0</v>
      </c>
      <c r="F10" s="990">
        <v>0</v>
      </c>
      <c r="G10" s="990">
        <v>0</v>
      </c>
      <c r="H10" s="990">
        <v>0</v>
      </c>
      <c r="I10" s="990">
        <v>0</v>
      </c>
      <c r="J10" s="990">
        <v>0</v>
      </c>
      <c r="K10" s="990">
        <v>0</v>
      </c>
      <c r="L10" s="990">
        <v>0</v>
      </c>
      <c r="M10" s="990">
        <v>0</v>
      </c>
      <c r="N10" s="990">
        <v>0</v>
      </c>
      <c r="O10" s="990">
        <v>0</v>
      </c>
      <c r="P10" s="990">
        <v>0</v>
      </c>
      <c r="Q10" s="991">
        <v>5</v>
      </c>
      <c r="R10" s="991">
        <v>4086</v>
      </c>
      <c r="S10" s="992">
        <v>36922.6</v>
      </c>
      <c r="T10" s="991">
        <v>5</v>
      </c>
      <c r="U10" s="993">
        <v>4086</v>
      </c>
      <c r="V10" s="993">
        <v>36922.6</v>
      </c>
      <c r="W10" s="991">
        <v>5</v>
      </c>
      <c r="X10" s="993">
        <v>4086</v>
      </c>
      <c r="Y10" s="993">
        <v>36922.6</v>
      </c>
      <c r="Z10" s="991">
        <v>5</v>
      </c>
      <c r="AA10" s="993">
        <v>4086</v>
      </c>
      <c r="AB10" s="993">
        <v>36922.6</v>
      </c>
      <c r="AC10" s="994">
        <v>12913</v>
      </c>
      <c r="AD10" s="995">
        <v>2015</v>
      </c>
    </row>
    <row r="11" spans="1:30" s="328" customFormat="1" ht="22.5" customHeight="1">
      <c r="A11" s="989">
        <v>2016</v>
      </c>
      <c r="B11" s="990">
        <v>0</v>
      </c>
      <c r="C11" s="990">
        <v>0</v>
      </c>
      <c r="D11" s="990">
        <v>0</v>
      </c>
      <c r="E11" s="990">
        <v>0</v>
      </c>
      <c r="F11" s="990">
        <v>0</v>
      </c>
      <c r="G11" s="990">
        <v>0</v>
      </c>
      <c r="H11" s="990">
        <v>0</v>
      </c>
      <c r="I11" s="990">
        <v>0</v>
      </c>
      <c r="J11" s="990">
        <v>0</v>
      </c>
      <c r="K11" s="990">
        <v>0</v>
      </c>
      <c r="L11" s="990">
        <v>0</v>
      </c>
      <c r="M11" s="990">
        <v>0</v>
      </c>
      <c r="N11" s="990">
        <v>0</v>
      </c>
      <c r="O11" s="990">
        <v>0</v>
      </c>
      <c r="P11" s="990">
        <v>0</v>
      </c>
      <c r="Q11" s="991">
        <v>5</v>
      </c>
      <c r="R11" s="991">
        <v>4086</v>
      </c>
      <c r="S11" s="992">
        <v>36922.6</v>
      </c>
      <c r="T11" s="991">
        <v>5</v>
      </c>
      <c r="U11" s="993">
        <v>4086</v>
      </c>
      <c r="V11" s="993">
        <v>36922.6</v>
      </c>
      <c r="W11" s="991">
        <v>5</v>
      </c>
      <c r="X11" s="993">
        <v>4086</v>
      </c>
      <c r="Y11" s="993">
        <v>36922.6</v>
      </c>
      <c r="Z11" s="991">
        <v>5</v>
      </c>
      <c r="AA11" s="993">
        <v>4086</v>
      </c>
      <c r="AB11" s="993">
        <v>36922.6</v>
      </c>
      <c r="AC11" s="994">
        <v>13466</v>
      </c>
      <c r="AD11" s="995">
        <v>2016</v>
      </c>
    </row>
    <row r="12" spans="1:30" s="328" customFormat="1" ht="22.5" customHeight="1">
      <c r="A12" s="989">
        <v>2017</v>
      </c>
      <c r="B12" s="990">
        <v>0</v>
      </c>
      <c r="C12" s="990">
        <v>0</v>
      </c>
      <c r="D12" s="990">
        <v>0</v>
      </c>
      <c r="E12" s="990">
        <v>0</v>
      </c>
      <c r="F12" s="990">
        <v>0</v>
      </c>
      <c r="G12" s="990">
        <v>0</v>
      </c>
      <c r="H12" s="990">
        <v>0</v>
      </c>
      <c r="I12" s="990">
        <v>0</v>
      </c>
      <c r="J12" s="990">
        <v>0</v>
      </c>
      <c r="K12" s="990">
        <v>0</v>
      </c>
      <c r="L12" s="990">
        <v>0</v>
      </c>
      <c r="M12" s="990">
        <v>0</v>
      </c>
      <c r="N12" s="990">
        <v>0</v>
      </c>
      <c r="O12" s="990">
        <v>0</v>
      </c>
      <c r="P12" s="990">
        <v>0</v>
      </c>
      <c r="Q12" s="991">
        <v>5</v>
      </c>
      <c r="R12" s="991">
        <v>4086</v>
      </c>
      <c r="S12" s="992">
        <v>36922.6</v>
      </c>
      <c r="T12" s="991">
        <v>5</v>
      </c>
      <c r="U12" s="993">
        <v>4086</v>
      </c>
      <c r="V12" s="993">
        <v>36922.6</v>
      </c>
      <c r="W12" s="991">
        <v>5</v>
      </c>
      <c r="X12" s="993">
        <v>4086</v>
      </c>
      <c r="Y12" s="993">
        <v>36922.6</v>
      </c>
      <c r="Z12" s="991">
        <v>5</v>
      </c>
      <c r="AA12" s="993">
        <v>4086</v>
      </c>
      <c r="AB12" s="993">
        <v>36922.6</v>
      </c>
      <c r="AC12" s="994">
        <v>13466</v>
      </c>
      <c r="AD12" s="995">
        <v>2017</v>
      </c>
    </row>
    <row r="13" spans="1:30" s="328" customFormat="1" ht="22.5" customHeight="1">
      <c r="A13" s="989">
        <v>2018</v>
      </c>
      <c r="B13" s="990">
        <v>0</v>
      </c>
      <c r="C13" s="990">
        <v>0</v>
      </c>
      <c r="D13" s="990">
        <v>0</v>
      </c>
      <c r="E13" s="990">
        <v>0</v>
      </c>
      <c r="F13" s="990">
        <v>0</v>
      </c>
      <c r="G13" s="990">
        <v>0</v>
      </c>
      <c r="H13" s="990">
        <v>0</v>
      </c>
      <c r="I13" s="990">
        <v>0</v>
      </c>
      <c r="J13" s="990">
        <v>0</v>
      </c>
      <c r="K13" s="990">
        <v>0</v>
      </c>
      <c r="L13" s="990">
        <v>0</v>
      </c>
      <c r="M13" s="990">
        <v>0</v>
      </c>
      <c r="N13" s="990">
        <v>0</v>
      </c>
      <c r="O13" s="990">
        <v>0</v>
      </c>
      <c r="P13" s="990">
        <v>0</v>
      </c>
      <c r="Q13" s="991">
        <v>5</v>
      </c>
      <c r="R13" s="991">
        <v>4086</v>
      </c>
      <c r="S13" s="992">
        <v>36922.6</v>
      </c>
      <c r="T13" s="991">
        <v>5</v>
      </c>
      <c r="U13" s="993">
        <v>4086</v>
      </c>
      <c r="V13" s="993">
        <v>36922.6</v>
      </c>
      <c r="W13" s="991">
        <v>5</v>
      </c>
      <c r="X13" s="993">
        <v>4086</v>
      </c>
      <c r="Y13" s="993">
        <v>36922.6</v>
      </c>
      <c r="Z13" s="991">
        <v>5</v>
      </c>
      <c r="AA13" s="993">
        <v>4086</v>
      </c>
      <c r="AB13" s="993">
        <v>36922.6</v>
      </c>
      <c r="AC13" s="994">
        <v>15033</v>
      </c>
      <c r="AD13" s="995">
        <v>2018</v>
      </c>
    </row>
    <row r="14" spans="1:30" s="1151" customFormat="1" ht="22.5" customHeight="1">
      <c r="A14" s="996">
        <v>2019</v>
      </c>
      <c r="B14" s="1147">
        <v>0</v>
      </c>
      <c r="C14" s="1147">
        <v>0</v>
      </c>
      <c r="D14" s="1147">
        <v>0</v>
      </c>
      <c r="E14" s="1147">
        <v>0</v>
      </c>
      <c r="F14" s="1147">
        <v>0</v>
      </c>
      <c r="G14" s="1147">
        <v>0</v>
      </c>
      <c r="H14" s="1147">
        <v>0</v>
      </c>
      <c r="I14" s="1147">
        <v>0</v>
      </c>
      <c r="J14" s="1147">
        <v>0</v>
      </c>
      <c r="K14" s="1147">
        <v>0</v>
      </c>
      <c r="L14" s="1147">
        <v>0</v>
      </c>
      <c r="M14" s="1147">
        <v>0</v>
      </c>
      <c r="N14" s="1147">
        <v>0</v>
      </c>
      <c r="O14" s="1147">
        <v>0</v>
      </c>
      <c r="P14" s="1147">
        <v>0</v>
      </c>
      <c r="Q14" s="1148">
        <v>5</v>
      </c>
      <c r="R14" s="1148">
        <v>4086</v>
      </c>
      <c r="S14" s="1149">
        <v>36922.6</v>
      </c>
      <c r="T14" s="1148">
        <v>5</v>
      </c>
      <c r="U14" s="1148">
        <v>4086</v>
      </c>
      <c r="V14" s="1149">
        <v>36922.6</v>
      </c>
      <c r="W14" s="1148">
        <v>5</v>
      </c>
      <c r="X14" s="1148">
        <v>4086</v>
      </c>
      <c r="Y14" s="1149">
        <v>36922.6</v>
      </c>
      <c r="Z14" s="1148">
        <v>5</v>
      </c>
      <c r="AA14" s="1148">
        <v>4086</v>
      </c>
      <c r="AB14" s="1149">
        <v>36922.6</v>
      </c>
      <c r="AC14" s="1150">
        <v>15552</v>
      </c>
      <c r="AD14" s="997">
        <v>2019</v>
      </c>
    </row>
    <row r="15" spans="1:30" s="328" customFormat="1" ht="3" customHeight="1" thickBot="1">
      <c r="A15" s="330"/>
      <c r="B15" s="331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3"/>
    </row>
    <row r="16" s="328" customFormat="1" ht="3" customHeight="1">
      <c r="B16" s="334"/>
    </row>
    <row r="17" spans="1:29" s="62" customFormat="1" ht="12">
      <c r="A17" s="72" t="s">
        <v>882</v>
      </c>
      <c r="B17" s="75"/>
      <c r="C17" s="74"/>
      <c r="D17" s="74"/>
      <c r="E17" s="74"/>
      <c r="F17" s="74"/>
      <c r="G17" s="74"/>
      <c r="H17" s="74"/>
      <c r="I17" s="74"/>
      <c r="J17" s="74"/>
      <c r="L17" s="74"/>
      <c r="M17" s="74"/>
      <c r="N17" s="64"/>
      <c r="O17" s="74"/>
      <c r="P17" s="74"/>
      <c r="Q17" s="64" t="s">
        <v>903</v>
      </c>
      <c r="S17" s="74"/>
      <c r="V17" s="74"/>
      <c r="Y17" s="74"/>
      <c r="AB17" s="74"/>
      <c r="AC17" s="74"/>
    </row>
  </sheetData>
  <sheetProtection/>
  <mergeCells count="11">
    <mergeCell ref="N7:P7"/>
    <mergeCell ref="T7:V7"/>
    <mergeCell ref="W7:Y7"/>
    <mergeCell ref="Z7:AB7"/>
    <mergeCell ref="A3:P3"/>
    <mergeCell ref="Q3:AD3"/>
    <mergeCell ref="A6:A9"/>
    <mergeCell ref="K6:M6"/>
    <mergeCell ref="AD6:AD9"/>
    <mergeCell ref="H7:J7"/>
    <mergeCell ref="K7:M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G48"/>
  <sheetViews>
    <sheetView zoomScale="130" zoomScaleNormal="130" zoomScaleSheetLayoutView="90" workbookViewId="0" topLeftCell="A1">
      <selection activeCell="A12" sqref="A9:IV12"/>
    </sheetView>
  </sheetViews>
  <sheetFormatPr defaultColWidth="7.99609375" defaultRowHeight="13.5"/>
  <cols>
    <col min="1" max="1" width="9.3359375" style="67" customWidth="1"/>
    <col min="2" max="2" width="8.21484375" style="67" customWidth="1"/>
    <col min="3" max="7" width="8.21484375" style="66" customWidth="1"/>
    <col min="8" max="9" width="10.4453125" style="67" hidden="1" customWidth="1"/>
    <col min="10" max="10" width="7.4453125" style="67" hidden="1" customWidth="1"/>
    <col min="11" max="11" width="10.6640625" style="66" hidden="1" customWidth="1"/>
    <col min="12" max="12" width="7.4453125" style="66" hidden="1" customWidth="1"/>
    <col min="13" max="13" width="10.77734375" style="66" hidden="1" customWidth="1"/>
    <col min="14" max="14" width="7.4453125" style="66" hidden="1" customWidth="1"/>
    <col min="15" max="15" width="10.77734375" style="66" hidden="1" customWidth="1"/>
    <col min="16" max="16" width="6.6640625" style="71" hidden="1" customWidth="1"/>
    <col min="17" max="17" width="7.4453125" style="66" hidden="1" customWidth="1"/>
    <col min="18" max="18" width="10.6640625" style="66" hidden="1" customWidth="1"/>
    <col min="19" max="19" width="7.4453125" style="66" hidden="1" customWidth="1"/>
    <col min="20" max="20" width="10.6640625" style="66" hidden="1" customWidth="1"/>
    <col min="21" max="21" width="7.4453125" style="66" hidden="1" customWidth="1"/>
    <col min="22" max="22" width="10.77734375" style="66" hidden="1" customWidth="1"/>
    <col min="23" max="24" width="10.4453125" style="67" hidden="1" customWidth="1"/>
    <col min="25" max="25" width="8.21484375" style="67" customWidth="1"/>
    <col min="26" max="26" width="8.21484375" style="66" customWidth="1"/>
    <col min="27" max="27" width="8.21484375" style="67" customWidth="1"/>
    <col min="28" max="32" width="8.21484375" style="66" customWidth="1"/>
    <col min="33" max="33" width="10.4453125" style="67" customWidth="1"/>
    <col min="34" max="35" width="0.44140625" style="66" customWidth="1"/>
    <col min="36" max="16384" width="7.99609375" style="66" customWidth="1"/>
  </cols>
  <sheetData>
    <row r="1" spans="1:33" s="42" customFormat="1" ht="12.75" customHeight="1">
      <c r="A1" s="1" t="s">
        <v>266</v>
      </c>
      <c r="B1" s="60"/>
      <c r="H1" s="446" t="s">
        <v>92</v>
      </c>
      <c r="I1" s="1" t="s">
        <v>269</v>
      </c>
      <c r="J1" s="60"/>
      <c r="P1" s="41"/>
      <c r="W1" s="446" t="s">
        <v>92</v>
      </c>
      <c r="X1" s="1" t="s">
        <v>269</v>
      </c>
      <c r="Y1" s="60"/>
      <c r="AA1" s="60"/>
      <c r="AG1" s="446" t="s">
        <v>92</v>
      </c>
    </row>
    <row r="2" spans="1:33" s="42" customFormat="1" ht="12.75" customHeight="1">
      <c r="A2" s="1"/>
      <c r="B2" s="60"/>
      <c r="H2" s="446"/>
      <c r="I2" s="1"/>
      <c r="J2" s="60"/>
      <c r="P2" s="41"/>
      <c r="W2" s="446"/>
      <c r="X2" s="1"/>
      <c r="Y2" s="60"/>
      <c r="AA2" s="60"/>
      <c r="AG2" s="446"/>
    </row>
    <row r="3" spans="1:33" s="338" customFormat="1" ht="21" customHeight="1">
      <c r="A3" s="1520" t="s">
        <v>904</v>
      </c>
      <c r="B3" s="1520"/>
      <c r="C3" s="1520"/>
      <c r="D3" s="1520"/>
      <c r="E3" s="1520"/>
      <c r="F3" s="1520"/>
      <c r="G3" s="1520"/>
      <c r="H3" s="1520"/>
      <c r="I3" s="1520"/>
      <c r="J3" s="1520"/>
      <c r="K3" s="1520"/>
      <c r="L3" s="1520"/>
      <c r="M3" s="1520"/>
      <c r="N3" s="1520"/>
      <c r="O3" s="1520"/>
      <c r="P3" s="1520"/>
      <c r="Q3" s="1520"/>
      <c r="R3" s="1520"/>
      <c r="S3" s="1520"/>
      <c r="T3" s="1520"/>
      <c r="U3" s="1520"/>
      <c r="V3" s="1520"/>
      <c r="W3" s="1520"/>
      <c r="X3" s="1520"/>
      <c r="Y3" s="1520"/>
      <c r="Z3" s="1520"/>
      <c r="AA3" s="1520" t="s">
        <v>905</v>
      </c>
      <c r="AB3" s="1520"/>
      <c r="AC3" s="1520"/>
      <c r="AD3" s="1520"/>
      <c r="AE3" s="1520"/>
      <c r="AF3" s="1520"/>
      <c r="AG3" s="1520"/>
    </row>
    <row r="4" spans="1:33" s="42" customFormat="1" ht="12">
      <c r="A4" s="39"/>
      <c r="B4" s="39"/>
      <c r="C4" s="40"/>
      <c r="D4" s="40"/>
      <c r="E4" s="40"/>
      <c r="F4" s="40"/>
      <c r="G4" s="40"/>
      <c r="H4" s="39"/>
      <c r="I4" s="39"/>
      <c r="J4" s="39"/>
      <c r="K4" s="40"/>
      <c r="L4" s="40"/>
      <c r="M4" s="40"/>
      <c r="N4" s="40"/>
      <c r="O4" s="40"/>
      <c r="P4" s="41"/>
      <c r="Q4" s="40"/>
      <c r="R4" s="40"/>
      <c r="S4" s="40"/>
      <c r="T4" s="40"/>
      <c r="U4" s="40"/>
      <c r="V4" s="40"/>
      <c r="W4" s="39"/>
      <c r="X4" s="39"/>
      <c r="Y4" s="39"/>
      <c r="Z4" s="40"/>
      <c r="AA4" s="39"/>
      <c r="AB4" s="40"/>
      <c r="AC4" s="40"/>
      <c r="AD4" s="40"/>
      <c r="AE4" s="40"/>
      <c r="AF4" s="40"/>
      <c r="AG4" s="39"/>
    </row>
    <row r="5" spans="1:33" s="42" customFormat="1" ht="12.75" thickBot="1">
      <c r="A5" s="42" t="s">
        <v>125</v>
      </c>
      <c r="H5" s="446" t="s">
        <v>93</v>
      </c>
      <c r="I5" s="42" t="s">
        <v>125</v>
      </c>
      <c r="P5" s="41"/>
      <c r="W5" s="446" t="s">
        <v>93</v>
      </c>
      <c r="X5" s="42" t="s">
        <v>125</v>
      </c>
      <c r="AG5" s="446" t="s">
        <v>93</v>
      </c>
    </row>
    <row r="6" spans="1:33" s="42" customFormat="1" ht="41.25" customHeight="1">
      <c r="A6" s="1515" t="s">
        <v>906</v>
      </c>
      <c r="B6" s="998" t="s">
        <v>907</v>
      </c>
      <c r="C6" s="999"/>
      <c r="D6" s="1521" t="s">
        <v>908</v>
      </c>
      <c r="E6" s="1522"/>
      <c r="F6" s="1517" t="s">
        <v>909</v>
      </c>
      <c r="G6" s="1518"/>
      <c r="H6" s="1516" t="s">
        <v>94</v>
      </c>
      <c r="I6" s="1515" t="s">
        <v>910</v>
      </c>
      <c r="J6" s="998" t="s">
        <v>911</v>
      </c>
      <c r="K6" s="999"/>
      <c r="L6" s="999"/>
      <c r="M6" s="999"/>
      <c r="N6" s="999"/>
      <c r="O6" s="1000"/>
      <c r="P6" s="1001"/>
      <c r="Q6" s="998" t="s">
        <v>912</v>
      </c>
      <c r="R6" s="999"/>
      <c r="S6" s="999"/>
      <c r="T6" s="999"/>
      <c r="U6" s="999"/>
      <c r="V6" s="1000"/>
      <c r="W6" s="1516" t="s">
        <v>94</v>
      </c>
      <c r="X6" s="1515" t="s">
        <v>913</v>
      </c>
      <c r="Y6" s="1002" t="s">
        <v>914</v>
      </c>
      <c r="Z6" s="999"/>
      <c r="AA6" s="1002" t="s">
        <v>915</v>
      </c>
      <c r="AB6" s="999"/>
      <c r="AC6" s="1517" t="s">
        <v>916</v>
      </c>
      <c r="AD6" s="1519"/>
      <c r="AE6" s="1003" t="s">
        <v>917</v>
      </c>
      <c r="AF6" s="999"/>
      <c r="AG6" s="1516" t="s">
        <v>94</v>
      </c>
    </row>
    <row r="7" spans="1:33" s="42" customFormat="1" ht="12">
      <c r="A7" s="1175"/>
      <c r="B7" s="1004" t="s">
        <v>918</v>
      </c>
      <c r="C7" s="1005" t="s">
        <v>919</v>
      </c>
      <c r="D7" s="1004" t="s">
        <v>918</v>
      </c>
      <c r="E7" s="1004" t="s">
        <v>919</v>
      </c>
      <c r="F7" s="1004" t="s">
        <v>918</v>
      </c>
      <c r="G7" s="1005" t="s">
        <v>919</v>
      </c>
      <c r="H7" s="1256"/>
      <c r="I7" s="1175"/>
      <c r="J7" s="1004" t="s">
        <v>918</v>
      </c>
      <c r="K7" s="1005" t="s">
        <v>919</v>
      </c>
      <c r="L7" s="1004" t="s">
        <v>918</v>
      </c>
      <c r="M7" s="1005" t="s">
        <v>919</v>
      </c>
      <c r="N7" s="1004" t="s">
        <v>918</v>
      </c>
      <c r="O7" s="1004" t="s">
        <v>919</v>
      </c>
      <c r="P7" s="1006"/>
      <c r="Q7" s="1004" t="s">
        <v>918</v>
      </c>
      <c r="R7" s="1005" t="s">
        <v>919</v>
      </c>
      <c r="S7" s="1004" t="s">
        <v>918</v>
      </c>
      <c r="T7" s="1005" t="s">
        <v>919</v>
      </c>
      <c r="U7" s="1004" t="s">
        <v>918</v>
      </c>
      <c r="V7" s="1005" t="s">
        <v>919</v>
      </c>
      <c r="W7" s="1256"/>
      <c r="X7" s="1175"/>
      <c r="Y7" s="1004" t="s">
        <v>918</v>
      </c>
      <c r="Z7" s="1005" t="s">
        <v>919</v>
      </c>
      <c r="AA7" s="1004" t="s">
        <v>918</v>
      </c>
      <c r="AB7" s="1005" t="s">
        <v>919</v>
      </c>
      <c r="AC7" s="1004" t="s">
        <v>918</v>
      </c>
      <c r="AD7" s="1005" t="s">
        <v>919</v>
      </c>
      <c r="AE7" s="1004" t="s">
        <v>918</v>
      </c>
      <c r="AF7" s="1005" t="s">
        <v>919</v>
      </c>
      <c r="AG7" s="1256"/>
    </row>
    <row r="8" spans="1:33" s="42" customFormat="1" ht="12">
      <c r="A8" s="1176"/>
      <c r="B8" s="1007" t="s">
        <v>46</v>
      </c>
      <c r="C8" s="1008" t="s">
        <v>55</v>
      </c>
      <c r="D8" s="1007" t="s">
        <v>46</v>
      </c>
      <c r="E8" s="1007" t="s">
        <v>55</v>
      </c>
      <c r="F8" s="1007" t="s">
        <v>46</v>
      </c>
      <c r="G8" s="1008" t="s">
        <v>55</v>
      </c>
      <c r="H8" s="1258"/>
      <c r="I8" s="1176"/>
      <c r="J8" s="1007" t="s">
        <v>46</v>
      </c>
      <c r="K8" s="1008" t="s">
        <v>55</v>
      </c>
      <c r="L8" s="1007" t="s">
        <v>46</v>
      </c>
      <c r="M8" s="1008" t="s">
        <v>55</v>
      </c>
      <c r="N8" s="1007" t="s">
        <v>46</v>
      </c>
      <c r="O8" s="1007" t="s">
        <v>55</v>
      </c>
      <c r="P8" s="1006"/>
      <c r="Q8" s="1007" t="s">
        <v>46</v>
      </c>
      <c r="R8" s="1008" t="s">
        <v>55</v>
      </c>
      <c r="S8" s="1007" t="s">
        <v>46</v>
      </c>
      <c r="T8" s="1008" t="s">
        <v>55</v>
      </c>
      <c r="U8" s="1007" t="s">
        <v>46</v>
      </c>
      <c r="V8" s="1007" t="s">
        <v>55</v>
      </c>
      <c r="W8" s="1258"/>
      <c r="X8" s="1176"/>
      <c r="Y8" s="1007" t="s">
        <v>46</v>
      </c>
      <c r="Z8" s="1008" t="s">
        <v>55</v>
      </c>
      <c r="AA8" s="1007" t="s">
        <v>46</v>
      </c>
      <c r="AB8" s="1008" t="s">
        <v>55</v>
      </c>
      <c r="AC8" s="1007" t="s">
        <v>46</v>
      </c>
      <c r="AD8" s="1008" t="s">
        <v>55</v>
      </c>
      <c r="AE8" s="1007" t="s">
        <v>46</v>
      </c>
      <c r="AF8" s="1008" t="s">
        <v>55</v>
      </c>
      <c r="AG8" s="1258"/>
    </row>
    <row r="9" spans="1:33" s="42" customFormat="1" ht="21" customHeight="1">
      <c r="A9" s="1009">
        <v>2015</v>
      </c>
      <c r="B9" s="1010">
        <v>191</v>
      </c>
      <c r="C9" s="1011">
        <v>17149</v>
      </c>
      <c r="D9" s="1010">
        <v>85</v>
      </c>
      <c r="E9" s="1011">
        <v>10944</v>
      </c>
      <c r="F9" s="1010">
        <v>43</v>
      </c>
      <c r="G9" s="1012">
        <v>3256.4</v>
      </c>
      <c r="H9" s="1013">
        <v>0</v>
      </c>
      <c r="I9" s="1014">
        <v>0</v>
      </c>
      <c r="J9" s="1010">
        <v>0</v>
      </c>
      <c r="K9" s="1011">
        <v>0</v>
      </c>
      <c r="L9" s="1010">
        <v>0</v>
      </c>
      <c r="M9" s="1011">
        <v>0</v>
      </c>
      <c r="N9" s="1010">
        <v>0</v>
      </c>
      <c r="O9" s="1010">
        <v>0</v>
      </c>
      <c r="P9" s="1010">
        <v>0</v>
      </c>
      <c r="Q9" s="1010">
        <v>0</v>
      </c>
      <c r="R9" s="1011">
        <v>0</v>
      </c>
      <c r="S9" s="1015">
        <v>0</v>
      </c>
      <c r="T9" s="1015">
        <v>0</v>
      </c>
      <c r="U9" s="1015">
        <v>0</v>
      </c>
      <c r="V9" s="1015">
        <v>0</v>
      </c>
      <c r="W9" s="1016">
        <v>0</v>
      </c>
      <c r="X9" s="1017">
        <v>0</v>
      </c>
      <c r="Y9" s="1010">
        <v>0</v>
      </c>
      <c r="Z9" s="1011">
        <v>0</v>
      </c>
      <c r="AA9" s="1010">
        <v>21</v>
      </c>
      <c r="AB9" s="1011">
        <v>926</v>
      </c>
      <c r="AC9" s="1010">
        <v>42</v>
      </c>
      <c r="AD9" s="1011">
        <v>2022.6</v>
      </c>
      <c r="AE9" s="1018">
        <v>0</v>
      </c>
      <c r="AF9" s="1018">
        <v>0</v>
      </c>
      <c r="AG9" s="1019">
        <v>2015</v>
      </c>
    </row>
    <row r="10" spans="1:33" s="42" customFormat="1" ht="21" customHeight="1">
      <c r="A10" s="1009">
        <v>2016</v>
      </c>
      <c r="B10" s="1010">
        <v>191</v>
      </c>
      <c r="C10" s="1011">
        <v>17152</v>
      </c>
      <c r="D10" s="1010">
        <v>85</v>
      </c>
      <c r="E10" s="1011">
        <v>10944</v>
      </c>
      <c r="F10" s="1010">
        <v>43</v>
      </c>
      <c r="G10" s="1012">
        <v>3256.4</v>
      </c>
      <c r="H10" s="1013"/>
      <c r="I10" s="1014"/>
      <c r="J10" s="1010"/>
      <c r="K10" s="1011"/>
      <c r="L10" s="1010"/>
      <c r="M10" s="1011"/>
      <c r="N10" s="1010"/>
      <c r="O10" s="1010"/>
      <c r="P10" s="1010"/>
      <c r="Q10" s="1010"/>
      <c r="R10" s="1011"/>
      <c r="S10" s="1015"/>
      <c r="T10" s="1015"/>
      <c r="U10" s="1015"/>
      <c r="V10" s="1015"/>
      <c r="W10" s="1016"/>
      <c r="X10" s="1017"/>
      <c r="Y10" s="1010">
        <v>0</v>
      </c>
      <c r="Z10" s="1011">
        <v>0</v>
      </c>
      <c r="AA10" s="1010">
        <v>21</v>
      </c>
      <c r="AB10" s="1011">
        <v>929</v>
      </c>
      <c r="AC10" s="1010">
        <v>42</v>
      </c>
      <c r="AD10" s="1011">
        <v>2022.6</v>
      </c>
      <c r="AE10" s="1018">
        <v>0</v>
      </c>
      <c r="AF10" s="1018">
        <v>0</v>
      </c>
      <c r="AG10" s="1019">
        <v>2016</v>
      </c>
    </row>
    <row r="11" spans="1:33" s="42" customFormat="1" ht="21" customHeight="1">
      <c r="A11" s="1009">
        <v>2017</v>
      </c>
      <c r="B11" s="1010">
        <v>191</v>
      </c>
      <c r="C11" s="1011">
        <v>17152</v>
      </c>
      <c r="D11" s="1010">
        <v>85</v>
      </c>
      <c r="E11" s="1011">
        <v>10944</v>
      </c>
      <c r="F11" s="1010">
        <v>43</v>
      </c>
      <c r="G11" s="1012">
        <v>3256.4</v>
      </c>
      <c r="H11" s="1013"/>
      <c r="I11" s="1014"/>
      <c r="J11" s="1010"/>
      <c r="K11" s="1011"/>
      <c r="L11" s="1010"/>
      <c r="M11" s="1011"/>
      <c r="N11" s="1010"/>
      <c r="O11" s="1010"/>
      <c r="P11" s="1010"/>
      <c r="Q11" s="1010"/>
      <c r="R11" s="1011"/>
      <c r="S11" s="1015"/>
      <c r="T11" s="1015"/>
      <c r="U11" s="1015"/>
      <c r="V11" s="1015"/>
      <c r="W11" s="1016"/>
      <c r="X11" s="1017"/>
      <c r="Y11" s="1010">
        <v>0</v>
      </c>
      <c r="Z11" s="1011">
        <v>0</v>
      </c>
      <c r="AA11" s="1010">
        <v>21</v>
      </c>
      <c r="AB11" s="1011">
        <v>929</v>
      </c>
      <c r="AC11" s="1010">
        <v>42</v>
      </c>
      <c r="AD11" s="1011">
        <v>2022.6</v>
      </c>
      <c r="AE11" s="1018">
        <v>0</v>
      </c>
      <c r="AF11" s="1018">
        <v>0</v>
      </c>
      <c r="AG11" s="1019">
        <v>2017</v>
      </c>
    </row>
    <row r="12" spans="1:33" s="42" customFormat="1" ht="21" customHeight="1">
      <c r="A12" s="1009">
        <v>2018</v>
      </c>
      <c r="B12" s="1010">
        <v>191</v>
      </c>
      <c r="C12" s="1011">
        <v>17152</v>
      </c>
      <c r="D12" s="1010">
        <v>85</v>
      </c>
      <c r="E12" s="1011">
        <v>10944</v>
      </c>
      <c r="F12" s="1010">
        <v>43</v>
      </c>
      <c r="G12" s="1012">
        <v>3256.4</v>
      </c>
      <c r="H12" s="1013"/>
      <c r="I12" s="1014"/>
      <c r="J12" s="1010"/>
      <c r="K12" s="1011"/>
      <c r="L12" s="1010"/>
      <c r="M12" s="1011"/>
      <c r="N12" s="1010"/>
      <c r="O12" s="1010"/>
      <c r="P12" s="1010"/>
      <c r="Q12" s="1010"/>
      <c r="R12" s="1011"/>
      <c r="S12" s="1015"/>
      <c r="T12" s="1015"/>
      <c r="U12" s="1015"/>
      <c r="V12" s="1015"/>
      <c r="W12" s="1016"/>
      <c r="X12" s="1017"/>
      <c r="Y12" s="1010">
        <v>0</v>
      </c>
      <c r="Z12" s="1011">
        <v>0</v>
      </c>
      <c r="AA12" s="1010">
        <v>21</v>
      </c>
      <c r="AB12" s="1011">
        <v>929</v>
      </c>
      <c r="AC12" s="1010">
        <v>42</v>
      </c>
      <c r="AD12" s="1011">
        <v>2022.6</v>
      </c>
      <c r="AE12" s="1018">
        <v>0</v>
      </c>
      <c r="AF12" s="1018">
        <v>0</v>
      </c>
      <c r="AG12" s="1019">
        <v>2018</v>
      </c>
    </row>
    <row r="13" spans="1:33" s="553" customFormat="1" ht="21" customHeight="1">
      <c r="A13" s="1020">
        <v>2019</v>
      </c>
      <c r="B13" s="1021">
        <f>SUM(D13,F13,Y13,AA13,AC13)</f>
        <v>191</v>
      </c>
      <c r="C13" s="1022">
        <f>SUM(E13,G13,Z13,AB13,AD13)</f>
        <v>17152</v>
      </c>
      <c r="D13" s="1021">
        <v>85</v>
      </c>
      <c r="E13" s="1022">
        <v>10944</v>
      </c>
      <c r="F13" s="1021">
        <v>43</v>
      </c>
      <c r="G13" s="1023">
        <v>3256.4</v>
      </c>
      <c r="H13" s="1024"/>
      <c r="I13" s="1025"/>
      <c r="J13" s="1021"/>
      <c r="K13" s="1022"/>
      <c r="L13" s="1021"/>
      <c r="M13" s="1022"/>
      <c r="N13" s="1021"/>
      <c r="O13" s="1021"/>
      <c r="P13" s="1021"/>
      <c r="Q13" s="1021"/>
      <c r="R13" s="1022"/>
      <c r="S13" s="1026"/>
      <c r="T13" s="1026"/>
      <c r="U13" s="1026"/>
      <c r="V13" s="1026"/>
      <c r="W13" s="1027"/>
      <c r="X13" s="1028"/>
      <c r="Y13" s="1021">
        <v>0</v>
      </c>
      <c r="Z13" s="1022">
        <v>0</v>
      </c>
      <c r="AA13" s="1021">
        <v>21</v>
      </c>
      <c r="AB13" s="1022">
        <v>929</v>
      </c>
      <c r="AC13" s="1021">
        <v>42</v>
      </c>
      <c r="AD13" s="1022">
        <v>2022.6</v>
      </c>
      <c r="AE13" s="1029">
        <v>0</v>
      </c>
      <c r="AF13" s="1029">
        <v>0</v>
      </c>
      <c r="AG13" s="1030">
        <v>2019</v>
      </c>
    </row>
    <row r="14" spans="1:33" s="42" customFormat="1" ht="21.75" customHeight="1" hidden="1">
      <c r="A14" s="46"/>
      <c r="B14" s="43"/>
      <c r="C14" s="44"/>
      <c r="D14" s="43"/>
      <c r="E14" s="44"/>
      <c r="F14" s="43"/>
      <c r="G14" s="44"/>
      <c r="H14" s="47"/>
      <c r="I14" s="48"/>
      <c r="J14" s="43"/>
      <c r="K14" s="43"/>
      <c r="L14" s="43"/>
      <c r="M14" s="43"/>
      <c r="N14" s="43"/>
      <c r="O14" s="43"/>
      <c r="P14" s="49"/>
      <c r="Q14" s="43"/>
      <c r="R14" s="43"/>
      <c r="S14" s="43"/>
      <c r="T14" s="44"/>
      <c r="U14" s="50"/>
      <c r="V14" s="50"/>
      <c r="W14" s="47"/>
      <c r="X14" s="48"/>
      <c r="Y14" s="547">
        <v>0</v>
      </c>
      <c r="Z14" s="548">
        <v>0</v>
      </c>
      <c r="AA14" s="43"/>
      <c r="AB14" s="43"/>
      <c r="AC14" s="43"/>
      <c r="AD14" s="43"/>
      <c r="AE14" s="43"/>
      <c r="AF14" s="44"/>
      <c r="AG14" s="51"/>
    </row>
    <row r="15" spans="1:33" s="42" customFormat="1" ht="3" customHeight="1" thickBot="1">
      <c r="A15" s="447"/>
      <c r="B15" s="448"/>
      <c r="C15" s="449"/>
      <c r="D15" s="450"/>
      <c r="E15" s="451"/>
      <c r="F15" s="452"/>
      <c r="G15" s="450"/>
      <c r="H15" s="453"/>
      <c r="I15" s="454"/>
      <c r="J15" s="455"/>
      <c r="K15" s="450"/>
      <c r="L15" s="456"/>
      <c r="M15" s="457" t="e">
        <f>T15+#REF!</f>
        <v>#REF!</v>
      </c>
      <c r="N15" s="458"/>
      <c r="O15" s="450"/>
      <c r="P15" s="459"/>
      <c r="Q15" s="448"/>
      <c r="R15" s="450"/>
      <c r="S15" s="448"/>
      <c r="T15" s="460"/>
      <c r="U15" s="450"/>
      <c r="V15" s="460"/>
      <c r="W15" s="453"/>
      <c r="X15" s="454"/>
      <c r="Y15" s="615">
        <v>0</v>
      </c>
      <c r="Z15" s="616">
        <v>0</v>
      </c>
      <c r="AA15" s="455"/>
      <c r="AB15" s="450"/>
      <c r="AC15" s="457"/>
      <c r="AD15" s="461"/>
      <c r="AE15" s="448"/>
      <c r="AF15" s="460"/>
      <c r="AG15" s="453"/>
    </row>
    <row r="16" spans="1:32" s="42" customFormat="1" ht="3" customHeight="1">
      <c r="A16" s="52"/>
      <c r="B16" s="53"/>
      <c r="C16" s="54"/>
      <c r="E16" s="55"/>
      <c r="F16" s="56"/>
      <c r="J16" s="57"/>
      <c r="L16" s="58"/>
      <c r="M16" s="45" t="e">
        <f>T16+#REF!</f>
        <v>#REF!</v>
      </c>
      <c r="N16" s="52"/>
      <c r="P16" s="41"/>
      <c r="Q16" s="53"/>
      <c r="S16" s="53"/>
      <c r="T16" s="59"/>
      <c r="V16" s="59"/>
      <c r="Y16" s="57"/>
      <c r="AA16" s="57"/>
      <c r="AC16" s="53"/>
      <c r="AE16" s="53"/>
      <c r="AF16" s="59"/>
    </row>
    <row r="17" spans="1:33" s="42" customFormat="1" ht="12.75" customHeight="1">
      <c r="A17" s="60" t="s">
        <v>408</v>
      </c>
      <c r="B17" s="61"/>
      <c r="C17" s="54"/>
      <c r="F17" s="62"/>
      <c r="G17" s="62"/>
      <c r="H17" s="60"/>
      <c r="I17" s="60"/>
      <c r="J17" s="63"/>
      <c r="L17" s="58"/>
      <c r="P17" s="41"/>
      <c r="Q17" s="53"/>
      <c r="S17" s="53"/>
      <c r="W17" s="60"/>
      <c r="X17" s="60"/>
      <c r="Y17" s="63"/>
      <c r="AA17" s="64" t="s">
        <v>413</v>
      </c>
      <c r="AC17" s="53"/>
      <c r="AE17" s="53"/>
      <c r="AG17" s="60"/>
    </row>
    <row r="18" spans="3:31" ht="13.5" customHeight="1">
      <c r="C18" s="65"/>
      <c r="J18" s="68"/>
      <c r="L18" s="69"/>
      <c r="Q18" s="70"/>
      <c r="S18" s="70"/>
      <c r="Y18" s="68"/>
      <c r="AA18" s="68"/>
      <c r="AC18" s="70"/>
      <c r="AE18" s="70"/>
    </row>
    <row r="19" spans="3:31" ht="9.75" customHeight="1">
      <c r="C19" s="65"/>
      <c r="J19" s="68"/>
      <c r="L19" s="69"/>
      <c r="Q19" s="70"/>
      <c r="S19" s="70"/>
      <c r="Y19" s="68"/>
      <c r="AA19" s="68"/>
      <c r="AC19" s="70"/>
      <c r="AE19" s="70"/>
    </row>
    <row r="20" spans="3:31" ht="15.75">
      <c r="C20" s="65"/>
      <c r="J20" s="68"/>
      <c r="L20" s="69"/>
      <c r="Q20" s="70"/>
      <c r="S20" s="70"/>
      <c r="Y20" s="68"/>
      <c r="AA20" s="68"/>
      <c r="AC20" s="70"/>
      <c r="AE20" s="70"/>
    </row>
    <row r="21" spans="3:31" ht="15.75">
      <c r="C21" s="65"/>
      <c r="J21" s="68"/>
      <c r="L21" s="69"/>
      <c r="Q21" s="70"/>
      <c r="S21" s="70"/>
      <c r="Y21" s="68"/>
      <c r="AA21" s="68"/>
      <c r="AC21" s="70"/>
      <c r="AE21" s="70"/>
    </row>
    <row r="22" spans="10:31" ht="15.75">
      <c r="J22" s="68"/>
      <c r="L22" s="69"/>
      <c r="Q22" s="70"/>
      <c r="S22" s="70"/>
      <c r="Y22" s="68"/>
      <c r="AA22" s="68"/>
      <c r="AC22" s="70"/>
      <c r="AE22" s="70"/>
    </row>
    <row r="23" spans="10:31" ht="15.75">
      <c r="J23" s="68"/>
      <c r="L23" s="69"/>
      <c r="Q23" s="70"/>
      <c r="S23" s="70"/>
      <c r="Y23" s="68"/>
      <c r="AA23" s="68"/>
      <c r="AC23" s="70"/>
      <c r="AE23" s="70"/>
    </row>
    <row r="24" spans="10:31" ht="15.75">
      <c r="J24" s="68"/>
      <c r="L24" s="69"/>
      <c r="Q24" s="70"/>
      <c r="S24" s="70"/>
      <c r="Y24" s="68"/>
      <c r="AA24" s="68"/>
      <c r="AC24" s="70"/>
      <c r="AE24" s="70"/>
    </row>
    <row r="25" spans="10:31" ht="15.75">
      <c r="J25" s="68"/>
      <c r="L25" s="69"/>
      <c r="Q25" s="70"/>
      <c r="S25" s="70"/>
      <c r="Y25" s="68"/>
      <c r="AA25" s="68"/>
      <c r="AC25" s="70"/>
      <c r="AE25" s="70"/>
    </row>
    <row r="26" spans="10:31" ht="15.75">
      <c r="J26" s="68"/>
      <c r="L26" s="69"/>
      <c r="Q26" s="70"/>
      <c r="S26" s="70"/>
      <c r="Y26" s="68"/>
      <c r="AA26" s="68"/>
      <c r="AC26" s="70"/>
      <c r="AE26" s="70"/>
    </row>
    <row r="27" spans="10:31" ht="15.75">
      <c r="J27" s="68"/>
      <c r="L27" s="69"/>
      <c r="Q27" s="70"/>
      <c r="S27" s="70"/>
      <c r="Y27" s="68"/>
      <c r="AA27" s="68"/>
      <c r="AC27" s="70"/>
      <c r="AE27" s="70"/>
    </row>
    <row r="28" spans="10:31" ht="15.75">
      <c r="J28" s="68"/>
      <c r="L28" s="69"/>
      <c r="Q28" s="70"/>
      <c r="S28" s="70"/>
      <c r="Y28" s="68"/>
      <c r="AA28" s="68"/>
      <c r="AC28" s="70"/>
      <c r="AE28" s="70"/>
    </row>
    <row r="29" spans="10:31" ht="15.75">
      <c r="J29" s="68"/>
      <c r="L29" s="69"/>
      <c r="Q29" s="70"/>
      <c r="S29" s="70"/>
      <c r="Y29" s="68"/>
      <c r="AA29" s="68"/>
      <c r="AC29" s="70"/>
      <c r="AE29" s="70"/>
    </row>
    <row r="30" spans="10:31" ht="15.75">
      <c r="J30" s="68"/>
      <c r="L30" s="69"/>
      <c r="Q30" s="70"/>
      <c r="S30" s="70"/>
      <c r="Y30" s="68"/>
      <c r="AA30" s="68"/>
      <c r="AC30" s="70"/>
      <c r="AE30" s="70"/>
    </row>
    <row r="31" spans="1:33" ht="15.75">
      <c r="A31" s="66"/>
      <c r="B31" s="66"/>
      <c r="H31" s="66"/>
      <c r="I31" s="66"/>
      <c r="J31" s="68"/>
      <c r="L31" s="69"/>
      <c r="Q31" s="70"/>
      <c r="Y31" s="68"/>
      <c r="AA31" s="68"/>
      <c r="AC31" s="70"/>
      <c r="AG31" s="66"/>
    </row>
    <row r="32" spans="1:33" ht="15.75">
      <c r="A32" s="66"/>
      <c r="B32" s="66"/>
      <c r="H32" s="66"/>
      <c r="I32" s="66"/>
      <c r="J32" s="68"/>
      <c r="L32" s="69"/>
      <c r="Q32" s="70"/>
      <c r="Y32" s="68"/>
      <c r="AA32" s="68"/>
      <c r="AC32" s="70"/>
      <c r="AG32" s="66"/>
    </row>
    <row r="33" spans="1:33" ht="15.75">
      <c r="A33" s="66"/>
      <c r="B33" s="66"/>
      <c r="H33" s="66"/>
      <c r="I33" s="66"/>
      <c r="J33" s="68"/>
      <c r="L33" s="69"/>
      <c r="Q33" s="70"/>
      <c r="Y33" s="68"/>
      <c r="AA33" s="68"/>
      <c r="AC33" s="70"/>
      <c r="AG33" s="66"/>
    </row>
    <row r="34" spans="1:33" ht="15.75">
      <c r="A34" s="66"/>
      <c r="B34" s="66"/>
      <c r="H34" s="66"/>
      <c r="I34" s="66"/>
      <c r="J34" s="68"/>
      <c r="L34" s="69"/>
      <c r="Q34" s="70"/>
      <c r="Y34" s="68"/>
      <c r="AA34" s="68"/>
      <c r="AC34" s="70"/>
      <c r="AG34" s="66"/>
    </row>
    <row r="35" spans="1:33" ht="15.75">
      <c r="A35" s="66"/>
      <c r="B35" s="66"/>
      <c r="H35" s="66"/>
      <c r="I35" s="66"/>
      <c r="L35" s="69"/>
      <c r="Q35" s="70"/>
      <c r="AC35" s="70"/>
      <c r="AG35" s="66"/>
    </row>
    <row r="36" spans="1:33" ht="15.75">
      <c r="A36" s="66"/>
      <c r="B36" s="66"/>
      <c r="H36" s="66"/>
      <c r="I36" s="66"/>
      <c r="L36" s="69"/>
      <c r="Q36" s="70"/>
      <c r="AC36" s="70"/>
      <c r="AG36" s="66"/>
    </row>
    <row r="37" spans="1:33" ht="15.75">
      <c r="A37" s="66"/>
      <c r="B37" s="66"/>
      <c r="H37" s="66"/>
      <c r="I37" s="66"/>
      <c r="L37" s="69"/>
      <c r="Q37" s="70"/>
      <c r="AC37" s="70"/>
      <c r="AG37" s="66"/>
    </row>
    <row r="38" spans="1:33" ht="15.75">
      <c r="A38" s="66"/>
      <c r="B38" s="66"/>
      <c r="H38" s="66"/>
      <c r="I38" s="66"/>
      <c r="L38" s="69"/>
      <c r="Q38" s="70"/>
      <c r="AC38" s="70"/>
      <c r="AG38" s="66"/>
    </row>
    <row r="39" spans="1:33" ht="15.75">
      <c r="A39" s="66"/>
      <c r="B39" s="66"/>
      <c r="H39" s="66"/>
      <c r="I39" s="66"/>
      <c r="L39" s="69"/>
      <c r="Q39" s="70"/>
      <c r="AC39" s="70"/>
      <c r="AG39" s="66"/>
    </row>
    <row r="40" spans="1:33" ht="15.75">
      <c r="A40" s="66"/>
      <c r="B40" s="66"/>
      <c r="H40" s="66"/>
      <c r="I40" s="66"/>
      <c r="L40" s="69"/>
      <c r="Q40" s="70"/>
      <c r="AC40" s="70"/>
      <c r="AG40" s="66"/>
    </row>
    <row r="41" spans="1:33" ht="15.75">
      <c r="A41" s="66"/>
      <c r="B41" s="66"/>
      <c r="H41" s="66"/>
      <c r="I41" s="66"/>
      <c r="L41" s="69"/>
      <c r="Q41" s="70"/>
      <c r="AC41" s="70"/>
      <c r="AG41" s="66"/>
    </row>
    <row r="42" spans="1:33" ht="15.75">
      <c r="A42" s="66"/>
      <c r="B42" s="66"/>
      <c r="H42" s="66"/>
      <c r="I42" s="66"/>
      <c r="L42" s="69"/>
      <c r="AG42" s="66"/>
    </row>
    <row r="43" spans="1:33" ht="15.75">
      <c r="A43" s="66"/>
      <c r="B43" s="66"/>
      <c r="H43" s="66"/>
      <c r="I43" s="66"/>
      <c r="L43" s="69"/>
      <c r="AG43" s="66"/>
    </row>
    <row r="44" spans="1:33" ht="15.75">
      <c r="A44" s="66"/>
      <c r="B44" s="66"/>
      <c r="H44" s="66"/>
      <c r="I44" s="66"/>
      <c r="L44" s="69"/>
      <c r="AG44" s="66"/>
    </row>
    <row r="45" spans="1:33" ht="15.75">
      <c r="A45" s="66"/>
      <c r="B45" s="66"/>
      <c r="H45" s="66"/>
      <c r="I45" s="66"/>
      <c r="L45" s="69"/>
      <c r="AG45" s="66"/>
    </row>
    <row r="46" spans="1:33" ht="15.75">
      <c r="A46" s="66"/>
      <c r="B46" s="66"/>
      <c r="H46" s="66"/>
      <c r="I46" s="66"/>
      <c r="L46" s="69"/>
      <c r="AG46" s="66"/>
    </row>
    <row r="47" spans="1:33" ht="15.75">
      <c r="A47" s="66"/>
      <c r="B47" s="66"/>
      <c r="H47" s="66"/>
      <c r="I47" s="66"/>
      <c r="J47" s="66"/>
      <c r="L47" s="69"/>
      <c r="P47" s="66"/>
      <c r="W47" s="66"/>
      <c r="X47" s="66"/>
      <c r="Y47" s="66"/>
      <c r="AA47" s="66"/>
      <c r="AG47" s="66"/>
    </row>
    <row r="48" spans="1:33" ht="15.75">
      <c r="A48" s="66"/>
      <c r="B48" s="66"/>
      <c r="H48" s="66"/>
      <c r="I48" s="66"/>
      <c r="J48" s="66"/>
      <c r="L48" s="69"/>
      <c r="P48" s="66"/>
      <c r="W48" s="66"/>
      <c r="X48" s="66"/>
      <c r="Y48" s="66"/>
      <c r="AA48" s="66"/>
      <c r="AG48" s="66"/>
    </row>
  </sheetData>
  <sheetProtection/>
  <mergeCells count="11">
    <mergeCell ref="H6:H8"/>
    <mergeCell ref="I6:I8"/>
    <mergeCell ref="W6:W8"/>
    <mergeCell ref="F6:G6"/>
    <mergeCell ref="AC6:AD6"/>
    <mergeCell ref="AA3:AG3"/>
    <mergeCell ref="A3:Z3"/>
    <mergeCell ref="X6:X8"/>
    <mergeCell ref="AG6:AG8"/>
    <mergeCell ref="D6:E6"/>
    <mergeCell ref="A6:A8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U35"/>
  <sheetViews>
    <sheetView zoomScaleSheetLayoutView="90" workbookViewId="0" topLeftCell="A1">
      <selection activeCell="K26" sqref="K26"/>
    </sheetView>
  </sheetViews>
  <sheetFormatPr defaultColWidth="7.99609375" defaultRowHeight="13.5"/>
  <cols>
    <col min="1" max="1" width="8.3359375" style="476" customWidth="1"/>
    <col min="2" max="2" width="8.3359375" style="477" customWidth="1"/>
    <col min="3" max="3" width="8.3359375" style="478" customWidth="1"/>
    <col min="4" max="4" width="8.21484375" style="478" customWidth="1"/>
    <col min="5" max="7" width="7.99609375" style="478" customWidth="1"/>
    <col min="8" max="8" width="7.88671875" style="478" customWidth="1"/>
    <col min="9" max="9" width="8.21484375" style="478" customWidth="1"/>
    <col min="10" max="10" width="7.99609375" style="478" customWidth="1"/>
    <col min="11" max="11" width="7.77734375" style="478" customWidth="1"/>
    <col min="12" max="12" width="8.3359375" style="478" customWidth="1"/>
    <col min="13" max="14" width="7.99609375" style="478" customWidth="1"/>
    <col min="15" max="15" width="8.3359375" style="478" customWidth="1"/>
    <col min="16" max="16" width="8.3359375" style="476" customWidth="1"/>
    <col min="17" max="19" width="0.3359375" style="478" customWidth="1"/>
    <col min="20" max="16384" width="7.99609375" style="478" customWidth="1"/>
  </cols>
  <sheetData>
    <row r="1" spans="1:16" s="32" customFormat="1" ht="12">
      <c r="A1" s="1" t="s">
        <v>266</v>
      </c>
      <c r="B1" s="31"/>
      <c r="P1" s="445" t="s">
        <v>0</v>
      </c>
    </row>
    <row r="2" spans="1:16" s="32" customFormat="1" ht="12">
      <c r="A2" s="31"/>
      <c r="B2" s="31"/>
      <c r="P2" s="33"/>
    </row>
    <row r="3" spans="1:16" s="342" customFormat="1" ht="22.5">
      <c r="A3" s="339" t="s">
        <v>920</v>
      </c>
      <c r="B3" s="340"/>
      <c r="C3" s="341"/>
      <c r="D3" s="341"/>
      <c r="E3" s="341"/>
      <c r="F3" s="341"/>
      <c r="G3" s="341"/>
      <c r="H3" s="341"/>
      <c r="I3" s="341" t="s">
        <v>921</v>
      </c>
      <c r="J3" s="341"/>
      <c r="K3" s="341"/>
      <c r="L3" s="341"/>
      <c r="M3" s="341"/>
      <c r="N3" s="341"/>
      <c r="O3" s="341"/>
      <c r="P3" s="339"/>
    </row>
    <row r="4" spans="1:16" s="32" customFormat="1" ht="12">
      <c r="A4" s="34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4"/>
    </row>
    <row r="5" spans="1:16" s="32" customFormat="1" ht="12.75" thickBot="1">
      <c r="A5" s="442" t="s">
        <v>124</v>
      </c>
      <c r="B5" s="443"/>
      <c r="P5" s="444" t="s">
        <v>56</v>
      </c>
    </row>
    <row r="6" spans="1:16" s="37" customFormat="1" ht="12">
      <c r="A6" s="1535" t="s">
        <v>924</v>
      </c>
      <c r="B6" s="1542" t="s">
        <v>925</v>
      </c>
      <c r="C6" s="1530" t="s">
        <v>926</v>
      </c>
      <c r="D6" s="1530" t="s">
        <v>927</v>
      </c>
      <c r="E6" s="1530" t="s">
        <v>943</v>
      </c>
      <c r="F6" s="1530" t="s">
        <v>928</v>
      </c>
      <c r="G6" s="1530" t="s">
        <v>929</v>
      </c>
      <c r="H6" s="1530" t="s">
        <v>930</v>
      </c>
      <c r="I6" s="1530" t="s">
        <v>931</v>
      </c>
      <c r="J6" s="1533" t="s">
        <v>944</v>
      </c>
      <c r="K6" s="1530" t="s">
        <v>945</v>
      </c>
      <c r="L6" s="1031" t="s">
        <v>932</v>
      </c>
      <c r="M6" s="1031"/>
      <c r="N6" s="1031"/>
      <c r="O6" s="1032"/>
      <c r="P6" s="1541" t="s">
        <v>65</v>
      </c>
    </row>
    <row r="7" spans="1:16" s="37" customFormat="1" ht="12">
      <c r="A7" s="1536"/>
      <c r="B7" s="1543"/>
      <c r="C7" s="1531"/>
      <c r="D7" s="1531"/>
      <c r="E7" s="1531"/>
      <c r="F7" s="1531"/>
      <c r="G7" s="1531"/>
      <c r="H7" s="1531"/>
      <c r="I7" s="1531"/>
      <c r="J7" s="1531"/>
      <c r="K7" s="1531"/>
      <c r="L7" s="1033" t="s">
        <v>923</v>
      </c>
      <c r="M7" s="1034" t="s">
        <v>946</v>
      </c>
      <c r="N7" s="1034" t="s">
        <v>933</v>
      </c>
      <c r="O7" s="1035" t="s">
        <v>934</v>
      </c>
      <c r="P7" s="1256"/>
    </row>
    <row r="8" spans="1:16" s="37" customFormat="1" ht="13.5" customHeight="1">
      <c r="A8" s="1536"/>
      <c r="B8" s="1543" t="s">
        <v>2</v>
      </c>
      <c r="C8" s="1534" t="s">
        <v>103</v>
      </c>
      <c r="D8" s="1531" t="s">
        <v>104</v>
      </c>
      <c r="E8" s="1531" t="s">
        <v>105</v>
      </c>
      <c r="F8" s="1531" t="s">
        <v>106</v>
      </c>
      <c r="G8" s="1531" t="s">
        <v>107</v>
      </c>
      <c r="H8" s="1531" t="s">
        <v>108</v>
      </c>
      <c r="I8" s="1531" t="s">
        <v>109</v>
      </c>
      <c r="J8" s="1534" t="s">
        <v>110</v>
      </c>
      <c r="K8" s="1531" t="s">
        <v>111</v>
      </c>
      <c r="L8" s="1036" t="s">
        <v>112</v>
      </c>
      <c r="M8" s="1037"/>
      <c r="N8" s="1037"/>
      <c r="O8" s="1038"/>
      <c r="P8" s="1256"/>
    </row>
    <row r="9" spans="1:16" s="37" customFormat="1" ht="12">
      <c r="A9" s="1537"/>
      <c r="B9" s="1544"/>
      <c r="C9" s="1532"/>
      <c r="D9" s="1532"/>
      <c r="E9" s="1532"/>
      <c r="F9" s="1532"/>
      <c r="G9" s="1532"/>
      <c r="H9" s="1532"/>
      <c r="I9" s="1532"/>
      <c r="J9" s="1532"/>
      <c r="K9" s="1532"/>
      <c r="L9" s="1039" t="s">
        <v>113</v>
      </c>
      <c r="M9" s="1039" t="s">
        <v>114</v>
      </c>
      <c r="N9" s="1039" t="s">
        <v>115</v>
      </c>
      <c r="O9" s="1040" t="s">
        <v>116</v>
      </c>
      <c r="P9" s="1258"/>
    </row>
    <row r="10" spans="1:255" s="32" customFormat="1" ht="29.25" customHeight="1">
      <c r="A10" s="1041">
        <v>2015</v>
      </c>
      <c r="B10" s="1042">
        <v>2044</v>
      </c>
      <c r="C10" s="1043">
        <v>15</v>
      </c>
      <c r="D10" s="1043">
        <v>870</v>
      </c>
      <c r="E10" s="1043">
        <v>150</v>
      </c>
      <c r="F10" s="1043">
        <v>529</v>
      </c>
      <c r="G10" s="1042">
        <v>0</v>
      </c>
      <c r="H10" s="1043">
        <v>283</v>
      </c>
      <c r="I10" s="1043">
        <v>34</v>
      </c>
      <c r="J10" s="1042">
        <v>0</v>
      </c>
      <c r="K10" s="1043">
        <v>26</v>
      </c>
      <c r="L10" s="1042">
        <v>0</v>
      </c>
      <c r="M10" s="1042">
        <v>0</v>
      </c>
      <c r="N10" s="1042">
        <v>0</v>
      </c>
      <c r="O10" s="1043">
        <v>65</v>
      </c>
      <c r="P10" s="1044">
        <v>2015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32" customFormat="1" ht="29.25" customHeight="1">
      <c r="A11" s="1041">
        <v>2016</v>
      </c>
      <c r="B11" s="1042">
        <v>2128</v>
      </c>
      <c r="C11" s="1043">
        <v>14</v>
      </c>
      <c r="D11" s="1043">
        <v>900</v>
      </c>
      <c r="E11" s="1043">
        <v>155</v>
      </c>
      <c r="F11" s="1043">
        <v>568</v>
      </c>
      <c r="G11" s="1042" t="s">
        <v>16</v>
      </c>
      <c r="H11" s="1043">
        <v>299</v>
      </c>
      <c r="I11" s="1043">
        <v>32</v>
      </c>
      <c r="J11" s="1042" t="s">
        <v>16</v>
      </c>
      <c r="K11" s="1043">
        <v>26</v>
      </c>
      <c r="L11" s="1042" t="s">
        <v>16</v>
      </c>
      <c r="M11" s="1042" t="s">
        <v>16</v>
      </c>
      <c r="N11" s="1042" t="s">
        <v>16</v>
      </c>
      <c r="O11" s="1043">
        <v>63</v>
      </c>
      <c r="P11" s="1044">
        <v>2016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32" customFormat="1" ht="29.25" customHeight="1">
      <c r="A12" s="1041">
        <v>2017</v>
      </c>
      <c r="B12" s="1042">
        <v>2211</v>
      </c>
      <c r="C12" s="1043">
        <v>14</v>
      </c>
      <c r="D12" s="1043">
        <v>937</v>
      </c>
      <c r="E12" s="1043">
        <v>165</v>
      </c>
      <c r="F12" s="1043">
        <v>615</v>
      </c>
      <c r="G12" s="1042" t="s">
        <v>16</v>
      </c>
      <c r="H12" s="1043">
        <v>274</v>
      </c>
      <c r="I12" s="1043">
        <v>25</v>
      </c>
      <c r="J12" s="1042">
        <v>2</v>
      </c>
      <c r="K12" s="1043">
        <v>31</v>
      </c>
      <c r="L12" s="1042" t="s">
        <v>16</v>
      </c>
      <c r="M12" s="1042" t="s">
        <v>16</v>
      </c>
      <c r="N12" s="1042" t="s">
        <v>16</v>
      </c>
      <c r="O12" s="1043">
        <v>67</v>
      </c>
      <c r="P12" s="1044">
        <v>2017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32" customFormat="1" ht="29.25" customHeight="1">
      <c r="A13" s="1041">
        <v>2018</v>
      </c>
      <c r="B13" s="1042">
        <v>2320</v>
      </c>
      <c r="C13" s="1043">
        <v>13</v>
      </c>
      <c r="D13" s="1043">
        <v>960</v>
      </c>
      <c r="E13" s="1043">
        <v>181</v>
      </c>
      <c r="F13" s="1043">
        <v>676</v>
      </c>
      <c r="G13" s="1042" t="s">
        <v>16</v>
      </c>
      <c r="H13" s="1043">
        <v>294</v>
      </c>
      <c r="I13" s="1043">
        <v>22</v>
      </c>
      <c r="J13" s="1042" t="s">
        <v>16</v>
      </c>
      <c r="K13" s="1043">
        <v>31</v>
      </c>
      <c r="L13" s="1042" t="s">
        <v>16</v>
      </c>
      <c r="M13" s="1042" t="s">
        <v>16</v>
      </c>
      <c r="N13" s="1042" t="s">
        <v>16</v>
      </c>
      <c r="O13" s="1043">
        <v>64</v>
      </c>
      <c r="P13" s="1044">
        <v>2018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617" customFormat="1" ht="29.25" customHeight="1" thickBot="1">
      <c r="A14" s="1045">
        <v>2019</v>
      </c>
      <c r="B14" s="1046">
        <f>SUM(C14:O14,B25:O25)</f>
        <v>2377</v>
      </c>
      <c r="C14" s="1047">
        <v>12</v>
      </c>
      <c r="D14" s="1047">
        <v>994</v>
      </c>
      <c r="E14" s="1047">
        <v>195</v>
      </c>
      <c r="F14" s="1047">
        <v>708</v>
      </c>
      <c r="G14" s="1046">
        <v>0</v>
      </c>
      <c r="H14" s="1047">
        <v>282</v>
      </c>
      <c r="I14" s="1047">
        <v>18</v>
      </c>
      <c r="J14" s="1046">
        <v>0</v>
      </c>
      <c r="K14" s="1047">
        <v>30</v>
      </c>
      <c r="L14" s="1046">
        <v>0</v>
      </c>
      <c r="M14" s="1046">
        <v>0</v>
      </c>
      <c r="N14" s="1046">
        <v>0</v>
      </c>
      <c r="O14" s="1047">
        <v>61</v>
      </c>
      <c r="P14" s="1048">
        <v>2019</v>
      </c>
      <c r="Q14" s="1152"/>
      <c r="R14" s="1152"/>
      <c r="S14" s="1152"/>
      <c r="T14" s="1152"/>
      <c r="U14" s="1152"/>
      <c r="V14" s="1152"/>
      <c r="W14" s="1152"/>
      <c r="X14" s="1152"/>
      <c r="Y14" s="1152"/>
      <c r="Z14" s="1152"/>
      <c r="AA14" s="1152"/>
      <c r="AB14" s="1152"/>
      <c r="AC14" s="1152"/>
      <c r="AD14" s="1152"/>
      <c r="AE14" s="1152"/>
      <c r="AF14" s="1152"/>
      <c r="AG14" s="1152"/>
      <c r="AH14" s="1152"/>
      <c r="AI14" s="1152"/>
      <c r="AJ14" s="1152"/>
      <c r="AK14" s="1152"/>
      <c r="AL14" s="1152"/>
      <c r="AM14" s="1152"/>
      <c r="AN14" s="1152"/>
      <c r="AO14" s="1152"/>
      <c r="AP14" s="1152"/>
      <c r="AQ14" s="1152"/>
      <c r="AR14" s="1152"/>
      <c r="AS14" s="1152"/>
      <c r="AT14" s="1152"/>
      <c r="AU14" s="1152"/>
      <c r="AV14" s="1152"/>
      <c r="AW14" s="1152"/>
      <c r="AX14" s="1152"/>
      <c r="AY14" s="1152"/>
      <c r="AZ14" s="1152"/>
      <c r="BA14" s="1152"/>
      <c r="BB14" s="1152"/>
      <c r="BC14" s="1152"/>
      <c r="BD14" s="1152"/>
      <c r="BE14" s="1152"/>
      <c r="BF14" s="1152"/>
      <c r="BG14" s="1152"/>
      <c r="BH14" s="1152"/>
      <c r="BI14" s="1152"/>
      <c r="BJ14" s="1152"/>
      <c r="BK14" s="1152"/>
      <c r="BL14" s="1152"/>
      <c r="BM14" s="1152"/>
      <c r="BN14" s="1152"/>
      <c r="BO14" s="1152"/>
      <c r="BP14" s="1152"/>
      <c r="BQ14" s="1152"/>
      <c r="BR14" s="1152"/>
      <c r="BS14" s="1152"/>
      <c r="BT14" s="1152"/>
      <c r="BU14" s="1152"/>
      <c r="BV14" s="1152"/>
      <c r="BW14" s="1152"/>
      <c r="BX14" s="1152"/>
      <c r="BY14" s="1152"/>
      <c r="BZ14" s="1152"/>
      <c r="CA14" s="1152"/>
      <c r="CB14" s="1152"/>
      <c r="CC14" s="1152"/>
      <c r="CD14" s="1152"/>
      <c r="CE14" s="1152"/>
      <c r="CF14" s="1152"/>
      <c r="CG14" s="1152"/>
      <c r="CH14" s="1152"/>
      <c r="CI14" s="1152"/>
      <c r="CJ14" s="1152"/>
      <c r="CK14" s="1152"/>
      <c r="CL14" s="1152"/>
      <c r="CM14" s="1152"/>
      <c r="CN14" s="1152"/>
      <c r="CO14" s="1152"/>
      <c r="CP14" s="1152"/>
      <c r="CQ14" s="1152"/>
      <c r="CR14" s="1152"/>
      <c r="CS14" s="1152"/>
      <c r="CT14" s="1152"/>
      <c r="CU14" s="1152"/>
      <c r="CV14" s="1152"/>
      <c r="CW14" s="1152"/>
      <c r="CX14" s="1152"/>
      <c r="CY14" s="1152"/>
      <c r="CZ14" s="1152"/>
      <c r="DA14" s="1152"/>
      <c r="DB14" s="1152"/>
      <c r="DC14" s="1152"/>
      <c r="DD14" s="1152"/>
      <c r="DE14" s="1152"/>
      <c r="DF14" s="1152"/>
      <c r="DG14" s="1152"/>
      <c r="DH14" s="1152"/>
      <c r="DI14" s="1152"/>
      <c r="DJ14" s="1152"/>
      <c r="DK14" s="1152"/>
      <c r="DL14" s="1152"/>
      <c r="DM14" s="1152"/>
      <c r="DN14" s="1152"/>
      <c r="DO14" s="1152"/>
      <c r="DP14" s="1152"/>
      <c r="DQ14" s="1152"/>
      <c r="DR14" s="1152"/>
      <c r="DS14" s="1152"/>
      <c r="DT14" s="1152"/>
      <c r="DU14" s="1152"/>
      <c r="DV14" s="1152"/>
      <c r="DW14" s="1152"/>
      <c r="DX14" s="1152"/>
      <c r="DY14" s="1152"/>
      <c r="DZ14" s="1152"/>
      <c r="EA14" s="1152"/>
      <c r="EB14" s="1152"/>
      <c r="EC14" s="1152"/>
      <c r="ED14" s="1152"/>
      <c r="EE14" s="1152"/>
      <c r="EF14" s="1152"/>
      <c r="EG14" s="1152"/>
      <c r="EH14" s="1152"/>
      <c r="EI14" s="1152"/>
      <c r="EJ14" s="1152"/>
      <c r="EK14" s="1152"/>
      <c r="EL14" s="1152"/>
      <c r="EM14" s="1152"/>
      <c r="EN14" s="1152"/>
      <c r="EO14" s="1152"/>
      <c r="EP14" s="1152"/>
      <c r="EQ14" s="1152"/>
      <c r="ER14" s="1152"/>
      <c r="ES14" s="1152"/>
      <c r="ET14" s="1152"/>
      <c r="EU14" s="1152"/>
      <c r="EV14" s="1152"/>
      <c r="EW14" s="1152"/>
      <c r="EX14" s="1152"/>
      <c r="EY14" s="1152"/>
      <c r="EZ14" s="1152"/>
      <c r="FA14" s="1152"/>
      <c r="FB14" s="1152"/>
      <c r="FC14" s="1152"/>
      <c r="FD14" s="1152"/>
      <c r="FE14" s="1152"/>
      <c r="FF14" s="1152"/>
      <c r="FG14" s="1152"/>
      <c r="FH14" s="1152"/>
      <c r="FI14" s="1152"/>
      <c r="FJ14" s="1152"/>
      <c r="FK14" s="1152"/>
      <c r="FL14" s="1152"/>
      <c r="FM14" s="1152"/>
      <c r="FN14" s="1152"/>
      <c r="FO14" s="1152"/>
      <c r="FP14" s="1152"/>
      <c r="FQ14" s="1152"/>
      <c r="FR14" s="1152"/>
      <c r="FS14" s="1152"/>
      <c r="FT14" s="1152"/>
      <c r="FU14" s="1152"/>
      <c r="FV14" s="1152"/>
      <c r="FW14" s="1152"/>
      <c r="FX14" s="1152"/>
      <c r="FY14" s="1152"/>
      <c r="FZ14" s="1152"/>
      <c r="GA14" s="1152"/>
      <c r="GB14" s="1152"/>
      <c r="GC14" s="1152"/>
      <c r="GD14" s="1152"/>
      <c r="GE14" s="1152"/>
      <c r="GF14" s="1152"/>
      <c r="GG14" s="1152"/>
      <c r="GH14" s="1152"/>
      <c r="GI14" s="1152"/>
      <c r="GJ14" s="1152"/>
      <c r="GK14" s="1152"/>
      <c r="GL14" s="1152"/>
      <c r="GM14" s="1152"/>
      <c r="GN14" s="1152"/>
      <c r="GO14" s="1152"/>
      <c r="GP14" s="1152"/>
      <c r="GQ14" s="1152"/>
      <c r="GR14" s="1152"/>
      <c r="GS14" s="1152"/>
      <c r="GT14" s="1152"/>
      <c r="GU14" s="1152"/>
      <c r="GV14" s="1152"/>
      <c r="GW14" s="1152"/>
      <c r="GX14" s="1152"/>
      <c r="GY14" s="1152"/>
      <c r="GZ14" s="1152"/>
      <c r="HA14" s="1152"/>
      <c r="HB14" s="1152"/>
      <c r="HC14" s="1152"/>
      <c r="HD14" s="1152"/>
      <c r="HE14" s="1152"/>
      <c r="HF14" s="1152"/>
      <c r="HG14" s="1152"/>
      <c r="HH14" s="1152"/>
      <c r="HI14" s="1152"/>
      <c r="HJ14" s="1152"/>
      <c r="HK14" s="1152"/>
      <c r="HL14" s="1152"/>
      <c r="HM14" s="1152"/>
      <c r="HN14" s="1152"/>
      <c r="HO14" s="1152"/>
      <c r="HP14" s="1152"/>
      <c r="HQ14" s="1152"/>
      <c r="HR14" s="1152"/>
      <c r="HS14" s="1152"/>
      <c r="HT14" s="1152"/>
      <c r="HU14" s="1152"/>
      <c r="HV14" s="1152"/>
      <c r="HW14" s="1152"/>
      <c r="HX14" s="1152"/>
      <c r="HY14" s="1152"/>
      <c r="HZ14" s="1152"/>
      <c r="IA14" s="1152"/>
      <c r="IB14" s="1152"/>
      <c r="IC14" s="1152"/>
      <c r="ID14" s="1152"/>
      <c r="IE14" s="1152"/>
      <c r="IF14" s="1152"/>
      <c r="IG14" s="1152"/>
      <c r="IH14" s="1152"/>
      <c r="II14" s="1152"/>
      <c r="IJ14" s="1152"/>
      <c r="IK14" s="1152"/>
      <c r="IL14" s="1152"/>
      <c r="IM14" s="1152"/>
      <c r="IN14" s="1152"/>
      <c r="IO14" s="1152"/>
      <c r="IP14" s="1152"/>
      <c r="IQ14" s="1152"/>
      <c r="IR14" s="1152"/>
      <c r="IS14" s="1152"/>
      <c r="IT14" s="1152"/>
      <c r="IU14" s="1152"/>
    </row>
    <row r="15" spans="1:16" s="32" customFormat="1" ht="12" customHeight="1">
      <c r="A15" s="1063"/>
      <c r="B15" s="1064"/>
      <c r="C15" s="1063"/>
      <c r="D15" s="1063"/>
      <c r="E15" s="1063"/>
      <c r="F15" s="1063"/>
      <c r="G15" s="1063"/>
      <c r="H15" s="1063"/>
      <c r="I15" s="1063"/>
      <c r="J15" s="1063"/>
      <c r="K15" s="1063"/>
      <c r="L15" s="1063"/>
      <c r="M15" s="1063"/>
      <c r="N15" s="1063"/>
      <c r="O15" s="1063"/>
      <c r="P15" s="1065"/>
    </row>
    <row r="16" spans="1:16" s="32" customFormat="1" ht="12" customHeight="1" thickBot="1">
      <c r="A16" s="1066"/>
      <c r="B16" s="1064"/>
      <c r="C16" s="1064"/>
      <c r="D16" s="1063"/>
      <c r="E16" s="1063"/>
      <c r="F16" s="1063"/>
      <c r="G16" s="1063"/>
      <c r="H16" s="1063"/>
      <c r="I16" s="1063"/>
      <c r="J16" s="1063"/>
      <c r="K16" s="1063"/>
      <c r="L16" s="1063"/>
      <c r="M16" s="1063"/>
      <c r="N16" s="1063"/>
      <c r="O16" s="1063"/>
      <c r="P16" s="1067"/>
    </row>
    <row r="17" spans="1:16" s="32" customFormat="1" ht="12" customHeight="1">
      <c r="A17" s="1538" t="s">
        <v>922</v>
      </c>
      <c r="B17" s="1049"/>
      <c r="C17" s="1050" t="s">
        <v>935</v>
      </c>
      <c r="D17" s="1051"/>
      <c r="E17" s="1052"/>
      <c r="F17" s="1523" t="s">
        <v>947</v>
      </c>
      <c r="G17" s="1523" t="s">
        <v>948</v>
      </c>
      <c r="H17" s="1523" t="s">
        <v>949</v>
      </c>
      <c r="I17" s="1523" t="s">
        <v>950</v>
      </c>
      <c r="J17" s="1523" t="s">
        <v>951</v>
      </c>
      <c r="K17" s="1523" t="s">
        <v>952</v>
      </c>
      <c r="L17" s="1523" t="s">
        <v>953</v>
      </c>
      <c r="M17" s="1526" t="s">
        <v>941</v>
      </c>
      <c r="N17" s="1068" t="s">
        <v>954</v>
      </c>
      <c r="O17" s="1523" t="s">
        <v>955</v>
      </c>
      <c r="P17" s="1541" t="s">
        <v>65</v>
      </c>
    </row>
    <row r="18" spans="1:16" s="32" customFormat="1" ht="12" customHeight="1">
      <c r="A18" s="1539"/>
      <c r="B18" s="1053" t="s">
        <v>936</v>
      </c>
      <c r="C18" s="1054" t="s">
        <v>956</v>
      </c>
      <c r="D18" s="1055" t="s">
        <v>957</v>
      </c>
      <c r="E18" s="1055" t="s">
        <v>933</v>
      </c>
      <c r="F18" s="1524"/>
      <c r="G18" s="1524"/>
      <c r="H18" s="1524"/>
      <c r="I18" s="1524"/>
      <c r="J18" s="1524"/>
      <c r="K18" s="1524"/>
      <c r="L18" s="1524"/>
      <c r="M18" s="1527"/>
      <c r="N18" s="1055" t="s">
        <v>958</v>
      </c>
      <c r="O18" s="1524"/>
      <c r="P18" s="1256"/>
    </row>
    <row r="19" spans="1:16" s="32" customFormat="1" ht="21" customHeight="1">
      <c r="A19" s="1539"/>
      <c r="B19" s="1056"/>
      <c r="C19" s="1054"/>
      <c r="D19" s="1057"/>
      <c r="E19" s="1057"/>
      <c r="F19" s="1524" t="s">
        <v>937</v>
      </c>
      <c r="G19" s="1524" t="s">
        <v>117</v>
      </c>
      <c r="H19" s="1524" t="s">
        <v>118</v>
      </c>
      <c r="I19" s="1524" t="s">
        <v>938</v>
      </c>
      <c r="J19" s="1524" t="s">
        <v>939</v>
      </c>
      <c r="K19" s="1524" t="s">
        <v>119</v>
      </c>
      <c r="L19" s="1524" t="s">
        <v>940</v>
      </c>
      <c r="M19" s="1528" t="s">
        <v>942</v>
      </c>
      <c r="N19" s="1524" t="s">
        <v>122</v>
      </c>
      <c r="O19" s="1524" t="s">
        <v>57</v>
      </c>
      <c r="P19" s="1256"/>
    </row>
    <row r="20" spans="1:16" s="32" customFormat="1" ht="12" customHeight="1">
      <c r="A20" s="1540"/>
      <c r="B20" s="1058" t="s">
        <v>120</v>
      </c>
      <c r="C20" s="1059" t="s">
        <v>121</v>
      </c>
      <c r="D20" s="1060" t="s">
        <v>114</v>
      </c>
      <c r="E20" s="1060" t="s">
        <v>115</v>
      </c>
      <c r="F20" s="1525"/>
      <c r="G20" s="1525"/>
      <c r="H20" s="1525"/>
      <c r="I20" s="1525"/>
      <c r="J20" s="1525"/>
      <c r="K20" s="1525"/>
      <c r="L20" s="1525"/>
      <c r="M20" s="1529"/>
      <c r="N20" s="1525"/>
      <c r="O20" s="1525"/>
      <c r="P20" s="1258"/>
    </row>
    <row r="21" spans="1:255" s="32" customFormat="1" ht="29.25" customHeight="1">
      <c r="A21" s="1041">
        <v>2015</v>
      </c>
      <c r="B21" s="1061">
        <v>23</v>
      </c>
      <c r="C21" s="1042">
        <v>0</v>
      </c>
      <c r="D21" s="1061">
        <v>3</v>
      </c>
      <c r="E21" s="1061">
        <v>2</v>
      </c>
      <c r="F21" s="1042">
        <v>0</v>
      </c>
      <c r="G21" s="1061">
        <v>1</v>
      </c>
      <c r="H21" s="1061">
        <v>16</v>
      </c>
      <c r="I21" s="1061">
        <v>27</v>
      </c>
      <c r="J21" s="1042">
        <v>0</v>
      </c>
      <c r="K21" s="1042">
        <v>0</v>
      </c>
      <c r="L21" s="1042">
        <v>0</v>
      </c>
      <c r="M21" s="1042">
        <v>0</v>
      </c>
      <c r="N21" s="1042">
        <v>0</v>
      </c>
      <c r="O21" s="1042">
        <v>0</v>
      </c>
      <c r="P21" s="1044">
        <v>2015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32" customFormat="1" ht="29.25" customHeight="1">
      <c r="A22" s="1041">
        <v>2016</v>
      </c>
      <c r="B22" s="1061">
        <v>20</v>
      </c>
      <c r="C22" s="1042" t="s">
        <v>16</v>
      </c>
      <c r="D22" s="1061">
        <v>3</v>
      </c>
      <c r="E22" s="1061">
        <v>2</v>
      </c>
      <c r="F22" s="1042" t="s">
        <v>16</v>
      </c>
      <c r="G22" s="1061">
        <v>1</v>
      </c>
      <c r="H22" s="1061">
        <v>17</v>
      </c>
      <c r="I22" s="1061">
        <v>28</v>
      </c>
      <c r="J22" s="1042" t="s">
        <v>16</v>
      </c>
      <c r="K22" s="1042" t="s">
        <v>16</v>
      </c>
      <c r="L22" s="1042" t="s">
        <v>16</v>
      </c>
      <c r="M22" s="1042" t="s">
        <v>16</v>
      </c>
      <c r="N22" s="1042" t="s">
        <v>16</v>
      </c>
      <c r="O22" s="1042" t="s">
        <v>16</v>
      </c>
      <c r="P22" s="1044">
        <v>2016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32" customFormat="1" ht="29.25" customHeight="1">
      <c r="A23" s="1041">
        <v>2017</v>
      </c>
      <c r="B23" s="1061">
        <v>21</v>
      </c>
      <c r="C23" s="1042" t="s">
        <v>16</v>
      </c>
      <c r="D23" s="1061">
        <v>4</v>
      </c>
      <c r="E23" s="1061">
        <v>3</v>
      </c>
      <c r="F23" s="1042" t="s">
        <v>16</v>
      </c>
      <c r="G23" s="1061">
        <v>1</v>
      </c>
      <c r="H23" s="1061">
        <v>16</v>
      </c>
      <c r="I23" s="1061">
        <v>35</v>
      </c>
      <c r="J23" s="1042" t="s">
        <v>16</v>
      </c>
      <c r="K23" s="1042" t="s">
        <v>16</v>
      </c>
      <c r="L23" s="1042" t="s">
        <v>16</v>
      </c>
      <c r="M23" s="1042" t="s">
        <v>16</v>
      </c>
      <c r="N23" s="1042">
        <v>1</v>
      </c>
      <c r="O23" s="1042" t="s">
        <v>16</v>
      </c>
      <c r="P23" s="1044">
        <v>2017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32" customFormat="1" ht="29.25" customHeight="1">
      <c r="A24" s="1041">
        <v>2018</v>
      </c>
      <c r="B24" s="1061">
        <v>20</v>
      </c>
      <c r="C24" s="1042" t="s">
        <v>16</v>
      </c>
      <c r="D24" s="1061">
        <v>5</v>
      </c>
      <c r="E24" s="1061">
        <v>1</v>
      </c>
      <c r="F24" s="1042" t="s">
        <v>16</v>
      </c>
      <c r="G24" s="1061">
        <v>1</v>
      </c>
      <c r="H24" s="1061">
        <v>16</v>
      </c>
      <c r="I24" s="1061">
        <v>35</v>
      </c>
      <c r="J24" s="1042" t="s">
        <v>16</v>
      </c>
      <c r="K24" s="1042" t="s">
        <v>16</v>
      </c>
      <c r="L24" s="1042" t="s">
        <v>16</v>
      </c>
      <c r="M24" s="1042" t="s">
        <v>16</v>
      </c>
      <c r="N24" s="1042">
        <v>1</v>
      </c>
      <c r="O24" s="1042" t="s">
        <v>16</v>
      </c>
      <c r="P24" s="1044">
        <v>2018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s="617" customFormat="1" ht="29.25" customHeight="1" thickBot="1">
      <c r="A25" s="1045">
        <v>2019</v>
      </c>
      <c r="B25" s="1062">
        <v>21</v>
      </c>
      <c r="C25" s="1046">
        <v>0</v>
      </c>
      <c r="D25" s="1062">
        <v>5</v>
      </c>
      <c r="E25" s="1062">
        <v>1</v>
      </c>
      <c r="F25" s="1046">
        <v>0</v>
      </c>
      <c r="G25" s="1062">
        <v>1</v>
      </c>
      <c r="H25" s="1062">
        <v>17</v>
      </c>
      <c r="I25" s="1062">
        <v>31</v>
      </c>
      <c r="J25" s="1046">
        <v>1</v>
      </c>
      <c r="K25" s="1046">
        <v>0</v>
      </c>
      <c r="L25" s="1046">
        <v>0</v>
      </c>
      <c r="M25" s="1046">
        <v>0</v>
      </c>
      <c r="N25" s="1046">
        <v>0</v>
      </c>
      <c r="O25" s="1046">
        <v>0</v>
      </c>
      <c r="P25" s="1048">
        <v>2019</v>
      </c>
      <c r="Q25" s="1152"/>
      <c r="R25" s="1152"/>
      <c r="S25" s="1152"/>
      <c r="T25" s="1152"/>
      <c r="U25" s="1152"/>
      <c r="V25" s="1152"/>
      <c r="W25" s="1152"/>
      <c r="X25" s="1152"/>
      <c r="Y25" s="1152"/>
      <c r="Z25" s="1152"/>
      <c r="AA25" s="1152"/>
      <c r="AB25" s="1152"/>
      <c r="AC25" s="1152"/>
      <c r="AD25" s="1152"/>
      <c r="AE25" s="1152"/>
      <c r="AF25" s="1152"/>
      <c r="AG25" s="1152"/>
      <c r="AH25" s="1152"/>
      <c r="AI25" s="1152"/>
      <c r="AJ25" s="1152"/>
      <c r="AK25" s="1152"/>
      <c r="AL25" s="1152"/>
      <c r="AM25" s="1152"/>
      <c r="AN25" s="1152"/>
      <c r="AO25" s="1152"/>
      <c r="AP25" s="1152"/>
      <c r="AQ25" s="1152"/>
      <c r="AR25" s="1152"/>
      <c r="AS25" s="1152"/>
      <c r="AT25" s="1152"/>
      <c r="AU25" s="1152"/>
      <c r="AV25" s="1152"/>
      <c r="AW25" s="1152"/>
      <c r="AX25" s="1152"/>
      <c r="AY25" s="1152"/>
      <c r="AZ25" s="1152"/>
      <c r="BA25" s="1152"/>
      <c r="BB25" s="1152"/>
      <c r="BC25" s="1152"/>
      <c r="BD25" s="1152"/>
      <c r="BE25" s="1152"/>
      <c r="BF25" s="1152"/>
      <c r="BG25" s="1152"/>
      <c r="BH25" s="1152"/>
      <c r="BI25" s="1152"/>
      <c r="BJ25" s="1152"/>
      <c r="BK25" s="1152"/>
      <c r="BL25" s="1152"/>
      <c r="BM25" s="1152"/>
      <c r="BN25" s="1152"/>
      <c r="BO25" s="1152"/>
      <c r="BP25" s="1152"/>
      <c r="BQ25" s="1152"/>
      <c r="BR25" s="1152"/>
      <c r="BS25" s="1152"/>
      <c r="BT25" s="1152"/>
      <c r="BU25" s="1152"/>
      <c r="BV25" s="1152"/>
      <c r="BW25" s="1152"/>
      <c r="BX25" s="1152"/>
      <c r="BY25" s="1152"/>
      <c r="BZ25" s="1152"/>
      <c r="CA25" s="1152"/>
      <c r="CB25" s="1152"/>
      <c r="CC25" s="1152"/>
      <c r="CD25" s="1152"/>
      <c r="CE25" s="1152"/>
      <c r="CF25" s="1152"/>
      <c r="CG25" s="1152"/>
      <c r="CH25" s="1152"/>
      <c r="CI25" s="1152"/>
      <c r="CJ25" s="1152"/>
      <c r="CK25" s="1152"/>
      <c r="CL25" s="1152"/>
      <c r="CM25" s="1152"/>
      <c r="CN25" s="1152"/>
      <c r="CO25" s="1152"/>
      <c r="CP25" s="1152"/>
      <c r="CQ25" s="1152"/>
      <c r="CR25" s="1152"/>
      <c r="CS25" s="1152"/>
      <c r="CT25" s="1152"/>
      <c r="CU25" s="1152"/>
      <c r="CV25" s="1152"/>
      <c r="CW25" s="1152"/>
      <c r="CX25" s="1152"/>
      <c r="CY25" s="1152"/>
      <c r="CZ25" s="1152"/>
      <c r="DA25" s="1152"/>
      <c r="DB25" s="1152"/>
      <c r="DC25" s="1152"/>
      <c r="DD25" s="1152"/>
      <c r="DE25" s="1152"/>
      <c r="DF25" s="1152"/>
      <c r="DG25" s="1152"/>
      <c r="DH25" s="1152"/>
      <c r="DI25" s="1152"/>
      <c r="DJ25" s="1152"/>
      <c r="DK25" s="1152"/>
      <c r="DL25" s="1152"/>
      <c r="DM25" s="1152"/>
      <c r="DN25" s="1152"/>
      <c r="DO25" s="1152"/>
      <c r="DP25" s="1152"/>
      <c r="DQ25" s="1152"/>
      <c r="DR25" s="1152"/>
      <c r="DS25" s="1152"/>
      <c r="DT25" s="1152"/>
      <c r="DU25" s="1152"/>
      <c r="DV25" s="1152"/>
      <c r="DW25" s="1152"/>
      <c r="DX25" s="1152"/>
      <c r="DY25" s="1152"/>
      <c r="DZ25" s="1152"/>
      <c r="EA25" s="1152"/>
      <c r="EB25" s="1152"/>
      <c r="EC25" s="1152"/>
      <c r="ED25" s="1152"/>
      <c r="EE25" s="1152"/>
      <c r="EF25" s="1152"/>
      <c r="EG25" s="1152"/>
      <c r="EH25" s="1152"/>
      <c r="EI25" s="1152"/>
      <c r="EJ25" s="1152"/>
      <c r="EK25" s="1152"/>
      <c r="EL25" s="1152"/>
      <c r="EM25" s="1152"/>
      <c r="EN25" s="1152"/>
      <c r="EO25" s="1152"/>
      <c r="EP25" s="1152"/>
      <c r="EQ25" s="1152"/>
      <c r="ER25" s="1152"/>
      <c r="ES25" s="1152"/>
      <c r="ET25" s="1152"/>
      <c r="EU25" s="1152"/>
      <c r="EV25" s="1152"/>
      <c r="EW25" s="1152"/>
      <c r="EX25" s="1152"/>
      <c r="EY25" s="1152"/>
      <c r="EZ25" s="1152"/>
      <c r="FA25" s="1152"/>
      <c r="FB25" s="1152"/>
      <c r="FC25" s="1152"/>
      <c r="FD25" s="1152"/>
      <c r="FE25" s="1152"/>
      <c r="FF25" s="1152"/>
      <c r="FG25" s="1152"/>
      <c r="FH25" s="1152"/>
      <c r="FI25" s="1152"/>
      <c r="FJ25" s="1152"/>
      <c r="FK25" s="1152"/>
      <c r="FL25" s="1152"/>
      <c r="FM25" s="1152"/>
      <c r="FN25" s="1152"/>
      <c r="FO25" s="1152"/>
      <c r="FP25" s="1152"/>
      <c r="FQ25" s="1152"/>
      <c r="FR25" s="1152"/>
      <c r="FS25" s="1152"/>
      <c r="FT25" s="1152"/>
      <c r="FU25" s="1152"/>
      <c r="FV25" s="1152"/>
      <c r="FW25" s="1152"/>
      <c r="FX25" s="1152"/>
      <c r="FY25" s="1152"/>
      <c r="FZ25" s="1152"/>
      <c r="GA25" s="1152"/>
      <c r="GB25" s="1152"/>
      <c r="GC25" s="1152"/>
      <c r="GD25" s="1152"/>
      <c r="GE25" s="1152"/>
      <c r="GF25" s="1152"/>
      <c r="GG25" s="1152"/>
      <c r="GH25" s="1152"/>
      <c r="GI25" s="1152"/>
      <c r="GJ25" s="1152"/>
      <c r="GK25" s="1152"/>
      <c r="GL25" s="1152"/>
      <c r="GM25" s="1152"/>
      <c r="GN25" s="1152"/>
      <c r="GO25" s="1152"/>
      <c r="GP25" s="1152"/>
      <c r="GQ25" s="1152"/>
      <c r="GR25" s="1152"/>
      <c r="GS25" s="1152"/>
      <c r="GT25" s="1152"/>
      <c r="GU25" s="1152"/>
      <c r="GV25" s="1152"/>
      <c r="GW25" s="1152"/>
      <c r="GX25" s="1152"/>
      <c r="GY25" s="1152"/>
      <c r="GZ25" s="1152"/>
      <c r="HA25" s="1152"/>
      <c r="HB25" s="1152"/>
      <c r="HC25" s="1152"/>
      <c r="HD25" s="1152"/>
      <c r="HE25" s="1152"/>
      <c r="HF25" s="1152"/>
      <c r="HG25" s="1152"/>
      <c r="HH25" s="1152"/>
      <c r="HI25" s="1152"/>
      <c r="HJ25" s="1152"/>
      <c r="HK25" s="1152"/>
      <c r="HL25" s="1152"/>
      <c r="HM25" s="1152"/>
      <c r="HN25" s="1152"/>
      <c r="HO25" s="1152"/>
      <c r="HP25" s="1152"/>
      <c r="HQ25" s="1152"/>
      <c r="HR25" s="1152"/>
      <c r="HS25" s="1152"/>
      <c r="HT25" s="1152"/>
      <c r="HU25" s="1152"/>
      <c r="HV25" s="1152"/>
      <c r="HW25" s="1152"/>
      <c r="HX25" s="1152"/>
      <c r="HY25" s="1152"/>
      <c r="HZ25" s="1152"/>
      <c r="IA25" s="1152"/>
      <c r="IB25" s="1152"/>
      <c r="IC25" s="1152"/>
      <c r="ID25" s="1152"/>
      <c r="IE25" s="1152"/>
      <c r="IF25" s="1152"/>
      <c r="IG25" s="1152"/>
      <c r="IH25" s="1152"/>
      <c r="II25" s="1152"/>
      <c r="IJ25" s="1152"/>
      <c r="IK25" s="1152"/>
      <c r="IL25" s="1152"/>
      <c r="IM25" s="1152"/>
      <c r="IN25" s="1152"/>
      <c r="IO25" s="1152"/>
      <c r="IP25" s="1152"/>
      <c r="IQ25" s="1152"/>
      <c r="IR25" s="1152"/>
      <c r="IS25" s="1152"/>
      <c r="IT25" s="1152"/>
      <c r="IU25" s="1152"/>
    </row>
    <row r="26" spans="2:15" s="32" customFormat="1" ht="3" customHeight="1">
      <c r="B26" s="443"/>
      <c r="C26" s="443"/>
      <c r="D26" s="36"/>
      <c r="E26" s="36"/>
      <c r="F26" s="36"/>
      <c r="G26" s="36"/>
      <c r="H26" s="36"/>
      <c r="K26" s="444"/>
      <c r="O26" s="442"/>
    </row>
    <row r="27" spans="1:16" s="32" customFormat="1" ht="12" customHeight="1">
      <c r="A27" s="33" t="s">
        <v>409</v>
      </c>
      <c r="B27" s="31"/>
      <c r="C27" s="31"/>
      <c r="I27" s="64" t="s">
        <v>414</v>
      </c>
      <c r="J27" s="62"/>
      <c r="K27" s="62"/>
      <c r="L27" s="62"/>
      <c r="O27" s="442"/>
      <c r="P27" s="33"/>
    </row>
    <row r="28" spans="2:21" ht="12" customHeight="1">
      <c r="B28" s="31"/>
      <c r="C28" s="477"/>
      <c r="I28" s="64"/>
      <c r="J28" s="62"/>
      <c r="K28" s="62"/>
      <c r="L28" s="62"/>
      <c r="P28" s="478"/>
      <c r="T28" s="479"/>
      <c r="U28" s="476"/>
    </row>
    <row r="29" ht="12" customHeight="1">
      <c r="I29" s="479"/>
    </row>
    <row r="30" ht="18" customHeight="1">
      <c r="I30" s="479"/>
    </row>
    <row r="31" ht="12" customHeight="1">
      <c r="I31" s="479"/>
    </row>
    <row r="32" ht="12" customHeight="1">
      <c r="I32" s="479"/>
    </row>
    <row r="33" spans="15:16" ht="12.75" customHeight="1">
      <c r="O33" s="476"/>
      <c r="P33" s="478"/>
    </row>
    <row r="34" spans="15:16" ht="12.75" customHeight="1">
      <c r="O34" s="476"/>
      <c r="P34" s="478"/>
    </row>
    <row r="35" spans="15:16" ht="12.75" customHeight="1">
      <c r="O35" s="476"/>
      <c r="P35" s="478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9.75" customHeight="1"/>
  </sheetData>
  <sheetProtection/>
  <mergeCells count="43">
    <mergeCell ref="F17:F18"/>
    <mergeCell ref="F19:F20"/>
    <mergeCell ref="I17:I18"/>
    <mergeCell ref="I19:I20"/>
    <mergeCell ref="J17:J18"/>
    <mergeCell ref="J19:J20"/>
    <mergeCell ref="G19:G20"/>
    <mergeCell ref="G17:G18"/>
    <mergeCell ref="H17:H18"/>
    <mergeCell ref="H19:H20"/>
    <mergeCell ref="A6:A9"/>
    <mergeCell ref="A17:A20"/>
    <mergeCell ref="P6:P9"/>
    <mergeCell ref="P17:P20"/>
    <mergeCell ref="B6:B7"/>
    <mergeCell ref="B8:B9"/>
    <mergeCell ref="C6:C7"/>
    <mergeCell ref="C8:C9"/>
    <mergeCell ref="D6:D7"/>
    <mergeCell ref="D8:D9"/>
    <mergeCell ref="H6:H7"/>
    <mergeCell ref="H8:H9"/>
    <mergeCell ref="G8:G9"/>
    <mergeCell ref="F8:F9"/>
    <mergeCell ref="E6:E7"/>
    <mergeCell ref="E8:E9"/>
    <mergeCell ref="F6:F7"/>
    <mergeCell ref="G6:G7"/>
    <mergeCell ref="I6:I7"/>
    <mergeCell ref="I8:I9"/>
    <mergeCell ref="J6:J7"/>
    <mergeCell ref="K6:K7"/>
    <mergeCell ref="J8:J9"/>
    <mergeCell ref="K8:K9"/>
    <mergeCell ref="O17:O18"/>
    <mergeCell ref="O19:O20"/>
    <mergeCell ref="K17:K18"/>
    <mergeCell ref="K19:K20"/>
    <mergeCell ref="L17:L18"/>
    <mergeCell ref="L19:L20"/>
    <mergeCell ref="M17:M18"/>
    <mergeCell ref="M19:M20"/>
    <mergeCell ref="N19:N20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K14"/>
  <sheetViews>
    <sheetView zoomScalePageLayoutView="0" workbookViewId="0" topLeftCell="A1">
      <selection activeCell="D27" sqref="D27"/>
    </sheetView>
  </sheetViews>
  <sheetFormatPr defaultColWidth="8.88671875" defaultRowHeight="13.5"/>
  <cols>
    <col min="1" max="11" width="12.77734375" style="0" customWidth="1"/>
  </cols>
  <sheetData>
    <row r="1" spans="1:11" ht="13.5">
      <c r="A1" t="s">
        <v>1000</v>
      </c>
      <c r="K1" s="1077" t="s">
        <v>80</v>
      </c>
    </row>
    <row r="3" spans="1:8" s="643" customFormat="1" ht="19.5" customHeight="1">
      <c r="A3" s="1229" t="s">
        <v>468</v>
      </c>
      <c r="B3" s="1229"/>
      <c r="C3" s="1229"/>
      <c r="D3" s="1229"/>
      <c r="E3" s="1229"/>
      <c r="F3" s="1229"/>
      <c r="G3" s="1229"/>
      <c r="H3" s="1229"/>
    </row>
    <row r="4" spans="1:8" s="643" customFormat="1" ht="19.5" customHeight="1">
      <c r="A4" s="1074"/>
      <c r="B4" s="1074"/>
      <c r="C4" s="1074"/>
      <c r="D4" s="1074"/>
      <c r="E4" s="1074"/>
      <c r="F4" s="1074"/>
      <c r="G4" s="1074"/>
      <c r="H4" s="1074"/>
    </row>
    <row r="5" spans="1:11" s="644" customFormat="1" ht="12.75" customHeight="1" thickBot="1">
      <c r="A5" s="1228" t="s">
        <v>469</v>
      </c>
      <c r="B5" s="1228"/>
      <c r="C5" s="1228"/>
      <c r="D5" s="1228"/>
      <c r="G5" s="1230"/>
      <c r="H5" s="1230"/>
      <c r="K5" s="644" t="s">
        <v>470</v>
      </c>
    </row>
    <row r="6" spans="1:11" s="1092" customFormat="1" ht="39.75" customHeight="1">
      <c r="A6" s="1089" t="s">
        <v>983</v>
      </c>
      <c r="B6" s="1090" t="s">
        <v>984</v>
      </c>
      <c r="C6" s="1090" t="s">
        <v>980</v>
      </c>
      <c r="D6" s="1090" t="s">
        <v>981</v>
      </c>
      <c r="E6" s="1090" t="s">
        <v>982</v>
      </c>
      <c r="F6" s="1090" t="s">
        <v>985</v>
      </c>
      <c r="G6" s="1090">
        <v>2016</v>
      </c>
      <c r="H6" s="1090">
        <v>2017</v>
      </c>
      <c r="I6" s="1090">
        <v>2017</v>
      </c>
      <c r="J6" s="1090">
        <v>2019</v>
      </c>
      <c r="K6" s="1091" t="s">
        <v>986</v>
      </c>
    </row>
    <row r="7" spans="1:11" s="1097" customFormat="1" ht="39.75" customHeight="1">
      <c r="A7" s="1096" t="s">
        <v>996</v>
      </c>
      <c r="B7" s="1099">
        <f>SUM(B8:B12)</f>
        <v>43005</v>
      </c>
      <c r="C7" s="1100">
        <v>29738</v>
      </c>
      <c r="D7" s="1100">
        <v>5688</v>
      </c>
      <c r="E7" s="1100">
        <v>2487</v>
      </c>
      <c r="F7" s="1100">
        <v>1274</v>
      </c>
      <c r="G7" s="1100">
        <v>740</v>
      </c>
      <c r="H7" s="1100">
        <v>1946</v>
      </c>
      <c r="I7" s="1100">
        <v>370</v>
      </c>
      <c r="J7" s="1100">
        <v>762</v>
      </c>
      <c r="K7" s="1105" t="s">
        <v>294</v>
      </c>
    </row>
    <row r="8" spans="1:11" s="1092" customFormat="1" ht="39.75" customHeight="1">
      <c r="A8" s="1093" t="s">
        <v>987</v>
      </c>
      <c r="B8" s="1101">
        <f>SUM(C8:J8)</f>
        <v>22697</v>
      </c>
      <c r="C8" s="1102">
        <v>17755</v>
      </c>
      <c r="D8" s="1102">
        <v>1580</v>
      </c>
      <c r="E8" s="1102">
        <v>1556</v>
      </c>
      <c r="F8" s="1102">
        <v>365</v>
      </c>
      <c r="G8" s="1102">
        <v>422</v>
      </c>
      <c r="H8" s="1102">
        <v>417</v>
      </c>
      <c r="I8" s="1102">
        <v>335</v>
      </c>
      <c r="J8" s="1102">
        <v>267</v>
      </c>
      <c r="K8" s="1106" t="s">
        <v>988</v>
      </c>
    </row>
    <row r="9" spans="1:11" s="1092" customFormat="1" ht="39.75" customHeight="1">
      <c r="A9" s="1093" t="s">
        <v>989</v>
      </c>
      <c r="B9" s="1101">
        <f>SUM(C9:J9)</f>
        <v>16818</v>
      </c>
      <c r="C9" s="1102">
        <v>9756</v>
      </c>
      <c r="D9" s="1102">
        <v>3908</v>
      </c>
      <c r="E9" s="1102">
        <v>473</v>
      </c>
      <c r="F9" s="1102">
        <v>668</v>
      </c>
      <c r="G9" s="1102">
        <v>61</v>
      </c>
      <c r="H9" s="1102">
        <v>1472</v>
      </c>
      <c r="I9" s="1102" t="s">
        <v>997</v>
      </c>
      <c r="J9" s="1102">
        <v>480</v>
      </c>
      <c r="K9" s="1107" t="s">
        <v>990</v>
      </c>
    </row>
    <row r="10" spans="1:11" s="1092" customFormat="1" ht="39.75" customHeight="1">
      <c r="A10" s="1093" t="s">
        <v>991</v>
      </c>
      <c r="B10" s="1101">
        <f>SUM(C10:J10)</f>
        <v>1615</v>
      </c>
      <c r="C10" s="1102">
        <v>1161</v>
      </c>
      <c r="D10" s="1102">
        <v>51</v>
      </c>
      <c r="E10" s="1102">
        <v>174</v>
      </c>
      <c r="F10" s="1102">
        <v>165</v>
      </c>
      <c r="G10" s="1102">
        <v>46</v>
      </c>
      <c r="H10" s="1102" t="s">
        <v>998</v>
      </c>
      <c r="I10" s="1102">
        <v>18</v>
      </c>
      <c r="J10" s="1102" t="s">
        <v>997</v>
      </c>
      <c r="K10" s="1107" t="s">
        <v>992</v>
      </c>
    </row>
    <row r="11" spans="1:11" s="1092" customFormat="1" ht="39.75" customHeight="1">
      <c r="A11" s="1093" t="s">
        <v>993</v>
      </c>
      <c r="B11" s="1101">
        <f>SUM(C11:J11)</f>
        <v>1032</v>
      </c>
      <c r="C11" s="1102">
        <v>479</v>
      </c>
      <c r="D11" s="1102">
        <v>70</v>
      </c>
      <c r="E11" s="1102">
        <v>213</v>
      </c>
      <c r="F11" s="1102">
        <v>58</v>
      </c>
      <c r="G11" s="1102">
        <v>180</v>
      </c>
      <c r="H11" s="1102">
        <v>32</v>
      </c>
      <c r="I11" s="1102" t="s">
        <v>997</v>
      </c>
      <c r="J11" s="1102" t="s">
        <v>997</v>
      </c>
      <c r="K11" s="1106" t="s">
        <v>979</v>
      </c>
    </row>
    <row r="12" spans="1:11" s="1095" customFormat="1" ht="39.75" customHeight="1" thickBot="1">
      <c r="A12" s="1094" t="s">
        <v>994</v>
      </c>
      <c r="B12" s="1103">
        <f>SUM(C12:J12)</f>
        <v>843</v>
      </c>
      <c r="C12" s="1098">
        <v>587</v>
      </c>
      <c r="D12" s="1098">
        <v>79</v>
      </c>
      <c r="E12" s="1098">
        <v>71</v>
      </c>
      <c r="F12" s="1098">
        <v>18</v>
      </c>
      <c r="G12" s="1098">
        <v>31</v>
      </c>
      <c r="H12" s="1098">
        <v>25</v>
      </c>
      <c r="I12" s="1104">
        <v>17</v>
      </c>
      <c r="J12" s="1104">
        <v>15</v>
      </c>
      <c r="K12" s="1108" t="s">
        <v>995</v>
      </c>
    </row>
    <row r="13" spans="1:10" s="644" customFormat="1" ht="12.75" customHeight="1">
      <c r="A13" s="1228" t="s">
        <v>471</v>
      </c>
      <c r="B13" s="1228"/>
      <c r="C13" s="1228"/>
      <c r="D13" s="1228"/>
      <c r="G13" s="1228" t="s">
        <v>1032</v>
      </c>
      <c r="H13" s="1228"/>
      <c r="I13" s="1228"/>
      <c r="J13" s="1228"/>
    </row>
    <row r="14" spans="1:8" s="644" customFormat="1" ht="12.75" customHeight="1">
      <c r="A14" s="1228" t="s">
        <v>472</v>
      </c>
      <c r="B14" s="1228"/>
      <c r="C14" s="1228"/>
      <c r="D14" s="1228"/>
      <c r="E14" s="1134"/>
      <c r="F14" s="1134"/>
      <c r="G14" s="1134" t="s">
        <v>473</v>
      </c>
      <c r="H14" s="1134"/>
    </row>
  </sheetData>
  <sheetProtection/>
  <mergeCells count="6">
    <mergeCell ref="A14:D14"/>
    <mergeCell ref="A3:H3"/>
    <mergeCell ref="A5:D5"/>
    <mergeCell ref="G5:H5"/>
    <mergeCell ref="A13:D13"/>
    <mergeCell ref="G13:J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22"/>
  <sheetViews>
    <sheetView zoomScalePageLayoutView="0" workbookViewId="0" topLeftCell="A1">
      <selection activeCell="D29" sqref="D29"/>
    </sheetView>
  </sheetViews>
  <sheetFormatPr defaultColWidth="8.88671875" defaultRowHeight="13.5"/>
  <cols>
    <col min="1" max="8" width="15.77734375" style="0" customWidth="1"/>
  </cols>
  <sheetData>
    <row r="1" spans="1:8" s="1111" customFormat="1" ht="15">
      <c r="A1" s="1111" t="s">
        <v>1002</v>
      </c>
      <c r="H1" s="1077" t="s">
        <v>80</v>
      </c>
    </row>
    <row r="2" s="1111" customFormat="1" ht="15"/>
    <row r="3" spans="1:8" s="1113" customFormat="1" ht="19.5" customHeight="1">
      <c r="A3" s="1239" t="s">
        <v>1003</v>
      </c>
      <c r="B3" s="1239"/>
      <c r="C3" s="1239"/>
      <c r="D3" s="1239"/>
      <c r="E3" s="1239"/>
      <c r="F3" s="1239"/>
      <c r="G3" s="1239"/>
      <c r="H3" s="1112"/>
    </row>
    <row r="4" spans="1:8" s="1115" customFormat="1" ht="12.75" customHeight="1" thickBot="1">
      <c r="A4" s="1234" t="s">
        <v>1004</v>
      </c>
      <c r="B4" s="1234"/>
      <c r="C4" s="1234"/>
      <c r="D4" s="1234"/>
      <c r="E4" s="1235"/>
      <c r="F4" s="1235"/>
      <c r="G4" s="1235"/>
      <c r="H4" s="1114" t="s">
        <v>1031</v>
      </c>
    </row>
    <row r="5" spans="1:8" s="1115" customFormat="1" ht="15" customHeight="1">
      <c r="A5" s="1240" t="s">
        <v>1005</v>
      </c>
      <c r="B5" s="1231" t="s">
        <v>1006</v>
      </c>
      <c r="C5" s="1231" t="s">
        <v>1007</v>
      </c>
      <c r="D5" s="1231" t="s">
        <v>1008</v>
      </c>
      <c r="E5" s="1231" t="s">
        <v>1009</v>
      </c>
      <c r="F5" s="1231" t="s">
        <v>1010</v>
      </c>
      <c r="G5" s="1231" t="s">
        <v>1011</v>
      </c>
      <c r="H5" s="1236" t="s">
        <v>1001</v>
      </c>
    </row>
    <row r="6" spans="1:8" s="1115" customFormat="1" ht="15" customHeight="1">
      <c r="A6" s="1241"/>
      <c r="B6" s="1232"/>
      <c r="C6" s="1232"/>
      <c r="D6" s="1232"/>
      <c r="E6" s="1232"/>
      <c r="F6" s="1232"/>
      <c r="G6" s="1232"/>
      <c r="H6" s="1237"/>
    </row>
    <row r="7" spans="1:8" s="1115" customFormat="1" ht="15" customHeight="1">
      <c r="A7" s="1241"/>
      <c r="B7" s="1233"/>
      <c r="C7" s="1233"/>
      <c r="D7" s="1233"/>
      <c r="E7" s="1233"/>
      <c r="F7" s="1233"/>
      <c r="G7" s="1233"/>
      <c r="H7" s="1238"/>
    </row>
    <row r="8" spans="1:8" s="1115" customFormat="1" ht="21.75" customHeight="1">
      <c r="A8" s="1117">
        <v>2015</v>
      </c>
      <c r="B8" s="1122">
        <f>SUM(C8:G8)</f>
        <v>40475</v>
      </c>
      <c r="C8" s="1123">
        <v>22572</v>
      </c>
      <c r="D8" s="1123">
        <v>14955</v>
      </c>
      <c r="E8" s="1123">
        <v>1378</v>
      </c>
      <c r="F8" s="1123">
        <v>825</v>
      </c>
      <c r="G8" s="1123">
        <v>745</v>
      </c>
      <c r="H8" s="1118">
        <v>2015</v>
      </c>
    </row>
    <row r="9" spans="1:8" s="1115" customFormat="1" ht="21.75" customHeight="1">
      <c r="A9" s="1119">
        <v>2016</v>
      </c>
      <c r="B9" s="1124">
        <f>SUM(C9:G9)</f>
        <v>40843</v>
      </c>
      <c r="C9" s="1125">
        <v>22608</v>
      </c>
      <c r="D9" s="1125">
        <v>15017</v>
      </c>
      <c r="E9" s="1125">
        <v>1418</v>
      </c>
      <c r="F9" s="1125">
        <v>1004</v>
      </c>
      <c r="G9" s="1125">
        <v>796</v>
      </c>
      <c r="H9" s="1116">
        <v>2016</v>
      </c>
    </row>
    <row r="10" spans="1:8" s="1115" customFormat="1" ht="21.75" customHeight="1">
      <c r="A10" s="1119">
        <v>2017</v>
      </c>
      <c r="B10" s="1124">
        <f>SUM(C10:G10)</f>
        <v>42559</v>
      </c>
      <c r="C10" s="1125">
        <v>22806</v>
      </c>
      <c r="D10" s="1125">
        <v>16475</v>
      </c>
      <c r="E10" s="1125">
        <v>1424</v>
      </c>
      <c r="F10" s="1125">
        <v>1039</v>
      </c>
      <c r="G10" s="1125">
        <v>815</v>
      </c>
      <c r="H10" s="1116">
        <v>2017</v>
      </c>
    </row>
    <row r="11" spans="1:8" s="1115" customFormat="1" ht="21.75" customHeight="1">
      <c r="A11" s="1119">
        <v>2018</v>
      </c>
      <c r="B11" s="1124">
        <f>SUM(C11:G11)</f>
        <v>42545</v>
      </c>
      <c r="C11" s="1125">
        <v>22886</v>
      </c>
      <c r="D11" s="1125">
        <v>16354</v>
      </c>
      <c r="E11" s="1125">
        <v>1442</v>
      </c>
      <c r="F11" s="1125">
        <v>1031</v>
      </c>
      <c r="G11" s="1125">
        <v>832</v>
      </c>
      <c r="H11" s="1116">
        <v>2018</v>
      </c>
    </row>
    <row r="12" spans="1:8" s="1115" customFormat="1" ht="21.75" customHeight="1">
      <c r="A12" s="1128">
        <v>2019</v>
      </c>
      <c r="B12" s="1129">
        <f>SUM(B13:B21)</f>
        <v>43005</v>
      </c>
      <c r="C12" s="1130">
        <f>SUM(C13:C21)</f>
        <v>22697</v>
      </c>
      <c r="D12" s="1130">
        <f>SUM(D13:D21)</f>
        <v>16818</v>
      </c>
      <c r="E12" s="1131">
        <v>1615</v>
      </c>
      <c r="F12" s="1130">
        <f>SUM(F13:F21)</f>
        <v>1032</v>
      </c>
      <c r="G12" s="1132">
        <f>SUM(G13:G21)</f>
        <v>843</v>
      </c>
      <c r="H12" s="1133">
        <v>2019</v>
      </c>
    </row>
    <row r="13" spans="1:8" s="1115" customFormat="1" ht="21.75" customHeight="1">
      <c r="A13" s="1119" t="s">
        <v>1012</v>
      </c>
      <c r="B13" s="1124">
        <v>400</v>
      </c>
      <c r="C13" s="1125">
        <v>121</v>
      </c>
      <c r="D13" s="1125">
        <v>82</v>
      </c>
      <c r="E13" s="1125" t="s">
        <v>997</v>
      </c>
      <c r="F13" s="1125">
        <v>184</v>
      </c>
      <c r="G13" s="1125">
        <v>9</v>
      </c>
      <c r="H13" s="1116" t="s">
        <v>1013</v>
      </c>
    </row>
    <row r="14" spans="1:8" s="1115" customFormat="1" ht="21.75" customHeight="1">
      <c r="A14" s="1119" t="s">
        <v>1014</v>
      </c>
      <c r="B14" s="1124">
        <v>4859</v>
      </c>
      <c r="C14" s="1125">
        <v>1689</v>
      </c>
      <c r="D14" s="1125">
        <v>2769</v>
      </c>
      <c r="E14" s="1125">
        <v>169</v>
      </c>
      <c r="F14" s="1125">
        <v>182</v>
      </c>
      <c r="G14" s="1125">
        <v>50</v>
      </c>
      <c r="H14" s="1116" t="s">
        <v>1015</v>
      </c>
    </row>
    <row r="15" spans="1:8" s="1115" customFormat="1" ht="21.75" customHeight="1">
      <c r="A15" s="1119" t="s">
        <v>1016</v>
      </c>
      <c r="B15" s="1124">
        <v>11095</v>
      </c>
      <c r="C15" s="1125">
        <v>3694</v>
      </c>
      <c r="D15" s="1125">
        <v>6188</v>
      </c>
      <c r="E15" s="1125">
        <v>817</v>
      </c>
      <c r="F15" s="1125">
        <v>328</v>
      </c>
      <c r="G15" s="1125">
        <v>68</v>
      </c>
      <c r="H15" s="1116" t="s">
        <v>1017</v>
      </c>
    </row>
    <row r="16" spans="1:8" s="1115" customFormat="1" ht="21.75" customHeight="1">
      <c r="A16" s="1119" t="s">
        <v>1018</v>
      </c>
      <c r="B16" s="1124">
        <v>14033</v>
      </c>
      <c r="C16" s="1125">
        <v>6072</v>
      </c>
      <c r="D16" s="1125">
        <v>6979</v>
      </c>
      <c r="E16" s="1125">
        <v>526</v>
      </c>
      <c r="F16" s="1125">
        <v>305</v>
      </c>
      <c r="G16" s="1125">
        <v>151</v>
      </c>
      <c r="H16" s="1116" t="s">
        <v>1019</v>
      </c>
    </row>
    <row r="17" spans="1:8" s="1115" customFormat="1" ht="21.75" customHeight="1">
      <c r="A17" s="1119" t="s">
        <v>1020</v>
      </c>
      <c r="B17" s="1124">
        <v>5516</v>
      </c>
      <c r="C17" s="1125">
        <v>5304</v>
      </c>
      <c r="D17" s="1125">
        <v>33</v>
      </c>
      <c r="E17" s="1125">
        <v>37</v>
      </c>
      <c r="F17" s="1125">
        <v>23</v>
      </c>
      <c r="G17" s="1125">
        <v>119</v>
      </c>
      <c r="H17" s="1116" t="s">
        <v>1021</v>
      </c>
    </row>
    <row r="18" spans="1:8" s="1115" customFormat="1" ht="21.75" customHeight="1">
      <c r="A18" s="1119" t="s">
        <v>1022</v>
      </c>
      <c r="B18" s="1124">
        <v>3676</v>
      </c>
      <c r="C18" s="1125">
        <v>2833</v>
      </c>
      <c r="D18" s="1125">
        <v>582</v>
      </c>
      <c r="E18" s="1125">
        <v>45</v>
      </c>
      <c r="F18" s="1125">
        <v>10</v>
      </c>
      <c r="G18" s="1125">
        <v>206</v>
      </c>
      <c r="H18" s="1116" t="s">
        <v>1023</v>
      </c>
    </row>
    <row r="19" spans="1:8" s="1115" customFormat="1" ht="21.75" customHeight="1">
      <c r="A19" s="1119" t="s">
        <v>1024</v>
      </c>
      <c r="B19" s="1124">
        <v>1876</v>
      </c>
      <c r="C19" s="1125">
        <v>1547</v>
      </c>
      <c r="D19" s="1125">
        <v>185</v>
      </c>
      <c r="E19" s="1125" t="s">
        <v>997</v>
      </c>
      <c r="F19" s="1125" t="s">
        <v>997</v>
      </c>
      <c r="G19" s="1125">
        <v>141</v>
      </c>
      <c r="H19" s="1116" t="s">
        <v>1025</v>
      </c>
    </row>
    <row r="20" spans="1:8" s="1115" customFormat="1" ht="21.75" customHeight="1">
      <c r="A20" s="1119" t="s">
        <v>1026</v>
      </c>
      <c r="B20" s="1124">
        <v>1070</v>
      </c>
      <c r="C20" s="1125">
        <v>986</v>
      </c>
      <c r="D20" s="1125" t="s">
        <v>997</v>
      </c>
      <c r="E20" s="1125">
        <v>14</v>
      </c>
      <c r="F20" s="1125" t="s">
        <v>997</v>
      </c>
      <c r="G20" s="1125">
        <v>70</v>
      </c>
      <c r="H20" s="1116" t="s">
        <v>1027</v>
      </c>
    </row>
    <row r="21" spans="1:8" s="1115" customFormat="1" ht="21.75" customHeight="1" thickBot="1">
      <c r="A21" s="1120" t="s">
        <v>1028</v>
      </c>
      <c r="B21" s="1126">
        <v>480</v>
      </c>
      <c r="C21" s="1127">
        <v>451</v>
      </c>
      <c r="D21" s="1127" t="s">
        <v>997</v>
      </c>
      <c r="E21" s="1127" t="s">
        <v>997</v>
      </c>
      <c r="F21" s="1127" t="s">
        <v>997</v>
      </c>
      <c r="G21" s="1127">
        <v>29</v>
      </c>
      <c r="H21" s="1121" t="s">
        <v>1029</v>
      </c>
    </row>
    <row r="22" spans="1:7" s="1115" customFormat="1" ht="12.75" customHeight="1">
      <c r="A22" s="1234" t="s">
        <v>1030</v>
      </c>
      <c r="B22" s="1234"/>
      <c r="C22" s="1234"/>
      <c r="D22" s="1234"/>
      <c r="E22" s="1235" t="s">
        <v>474</v>
      </c>
      <c r="F22" s="1235"/>
      <c r="G22" s="1235"/>
    </row>
  </sheetData>
  <sheetProtection/>
  <mergeCells count="13">
    <mergeCell ref="H5:H7"/>
    <mergeCell ref="A3:G3"/>
    <mergeCell ref="A4:D4"/>
    <mergeCell ref="E4:G4"/>
    <mergeCell ref="A5:A7"/>
    <mergeCell ref="B5:B7"/>
    <mergeCell ref="C5:C7"/>
    <mergeCell ref="D5:D7"/>
    <mergeCell ref="E5:E7"/>
    <mergeCell ref="F5:F7"/>
    <mergeCell ref="G5:G7"/>
    <mergeCell ref="A22:D22"/>
    <mergeCell ref="E22:G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T44"/>
  <sheetViews>
    <sheetView zoomScale="80" zoomScaleNormal="80" zoomScaleSheetLayoutView="100" workbookViewId="0" topLeftCell="A1">
      <selection activeCell="C18" sqref="C18"/>
    </sheetView>
  </sheetViews>
  <sheetFormatPr defaultColWidth="7.99609375" defaultRowHeight="13.5"/>
  <cols>
    <col min="1" max="1" width="7.88671875" style="539" customWidth="1"/>
    <col min="2" max="2" width="7.3359375" style="540" customWidth="1"/>
    <col min="3" max="3" width="7.6640625" style="541" customWidth="1"/>
    <col min="4" max="4" width="7.10546875" style="541" customWidth="1"/>
    <col min="5" max="5" width="7.3359375" style="541" customWidth="1"/>
    <col min="6" max="9" width="6.77734375" style="541" customWidth="1"/>
    <col min="10" max="10" width="7.6640625" style="542" customWidth="1"/>
    <col min="11" max="11" width="6.6640625" style="542" customWidth="1"/>
    <col min="12" max="12" width="6.99609375" style="542" customWidth="1"/>
    <col min="13" max="13" width="7.10546875" style="542" bestFit="1" customWidth="1"/>
    <col min="14" max="14" width="5.5546875" style="542" customWidth="1"/>
    <col min="15" max="15" width="6.77734375" style="542" customWidth="1"/>
    <col min="16" max="16" width="6.4453125" style="542" customWidth="1"/>
    <col min="17" max="17" width="9.10546875" style="542" customWidth="1"/>
    <col min="18" max="18" width="13.21484375" style="543" customWidth="1"/>
    <col min="19" max="19" width="8.3359375" style="544" customWidth="1"/>
    <col min="20" max="20" width="10.4453125" style="545" customWidth="1"/>
    <col min="21" max="21" width="7.77734375" style="542" customWidth="1"/>
    <col min="22" max="22" width="6.99609375" style="542" customWidth="1"/>
    <col min="23" max="23" width="6.77734375" style="542" customWidth="1"/>
    <col min="24" max="24" width="6.99609375" style="542" customWidth="1"/>
    <col min="25" max="25" width="6.77734375" style="542" customWidth="1"/>
    <col min="26" max="26" width="5.99609375" style="542" customWidth="1"/>
    <col min="27" max="27" width="5.6640625" style="542" customWidth="1"/>
    <col min="28" max="28" width="6.6640625" style="542" customWidth="1"/>
    <col min="29" max="29" width="7.3359375" style="542" customWidth="1"/>
    <col min="30" max="30" width="6.5546875" style="542" customWidth="1"/>
    <col min="31" max="31" width="6.3359375" style="542" customWidth="1"/>
    <col min="32" max="32" width="6.5546875" style="542" customWidth="1"/>
    <col min="33" max="33" width="6.6640625" style="542" customWidth="1"/>
    <col min="34" max="34" width="6.5546875" style="542" customWidth="1"/>
    <col min="35" max="35" width="10.10546875" style="542" customWidth="1"/>
    <col min="36" max="36" width="13.10546875" style="543" customWidth="1"/>
    <col min="37" max="37" width="0.44140625" style="542" customWidth="1"/>
    <col min="38" max="38" width="0.671875" style="542" customWidth="1"/>
    <col min="39" max="16384" width="7.99609375" style="542" customWidth="1"/>
  </cols>
  <sheetData>
    <row r="1" spans="1:36" s="148" customFormat="1" ht="12">
      <c r="A1" s="1" t="s">
        <v>266</v>
      </c>
      <c r="B1" s="146"/>
      <c r="C1" s="147"/>
      <c r="D1" s="147"/>
      <c r="E1" s="147"/>
      <c r="F1" s="147"/>
      <c r="G1" s="147"/>
      <c r="H1" s="147"/>
      <c r="I1" s="147"/>
      <c r="R1" s="149" t="s">
        <v>63</v>
      </c>
      <c r="S1" s="1" t="s">
        <v>371</v>
      </c>
      <c r="T1" s="151"/>
      <c r="AJ1" s="149" t="s">
        <v>63</v>
      </c>
    </row>
    <row r="2" spans="1:36" s="148" customFormat="1" ht="12">
      <c r="A2" s="145"/>
      <c r="B2" s="146"/>
      <c r="C2" s="147"/>
      <c r="D2" s="147"/>
      <c r="E2" s="147"/>
      <c r="F2" s="147"/>
      <c r="G2" s="147"/>
      <c r="H2" s="147"/>
      <c r="I2" s="147"/>
      <c r="R2" s="149"/>
      <c r="S2" s="150"/>
      <c r="T2" s="151"/>
      <c r="AJ2" s="149"/>
    </row>
    <row r="3" spans="1:36" s="153" customFormat="1" ht="18.75">
      <c r="A3" s="1246" t="s">
        <v>467</v>
      </c>
      <c r="B3" s="1246"/>
      <c r="C3" s="1246"/>
      <c r="D3" s="1246"/>
      <c r="E3" s="1246"/>
      <c r="F3" s="1246"/>
      <c r="G3" s="1246"/>
      <c r="H3" s="1246"/>
      <c r="I3" s="1246"/>
      <c r="J3" s="152" t="s">
        <v>475</v>
      </c>
      <c r="K3" s="152"/>
      <c r="L3" s="152"/>
      <c r="M3" s="152"/>
      <c r="N3" s="152"/>
      <c r="O3" s="152"/>
      <c r="P3" s="152"/>
      <c r="Q3" s="152"/>
      <c r="R3" s="152"/>
      <c r="S3" s="1264" t="s">
        <v>477</v>
      </c>
      <c r="T3" s="1264"/>
      <c r="U3" s="1264"/>
      <c r="V3" s="1264"/>
      <c r="W3" s="1264"/>
      <c r="X3" s="1264"/>
      <c r="Y3" s="1264"/>
      <c r="Z3" s="1264"/>
      <c r="AA3" s="1264"/>
      <c r="AB3" s="152" t="s">
        <v>478</v>
      </c>
      <c r="AC3" s="152"/>
      <c r="AD3" s="152"/>
      <c r="AE3" s="152"/>
      <c r="AF3" s="152"/>
      <c r="AG3" s="152"/>
      <c r="AH3" s="152"/>
      <c r="AI3" s="152"/>
      <c r="AJ3" s="152"/>
    </row>
    <row r="4" spans="1:36" s="148" customFormat="1" ht="12">
      <c r="A4" s="145"/>
      <c r="B4" s="145"/>
      <c r="C4" s="145"/>
      <c r="D4" s="145"/>
      <c r="E4" s="145"/>
      <c r="F4" s="145"/>
      <c r="G4" s="145"/>
      <c r="H4" s="145"/>
      <c r="I4" s="145"/>
      <c r="J4" s="154"/>
      <c r="K4" s="154"/>
      <c r="L4" s="154"/>
      <c r="M4" s="154"/>
      <c r="N4" s="154"/>
      <c r="O4" s="154"/>
      <c r="P4" s="154"/>
      <c r="Q4" s="154"/>
      <c r="R4" s="154"/>
      <c r="S4" s="150"/>
      <c r="T4" s="155"/>
      <c r="U4" s="156"/>
      <c r="V4" s="156"/>
      <c r="W4" s="156"/>
      <c r="X4" s="156"/>
      <c r="Y4" s="156"/>
      <c r="Z4" s="156"/>
      <c r="AA4" s="156"/>
      <c r="AB4" s="154"/>
      <c r="AC4" s="154"/>
      <c r="AD4" s="154"/>
      <c r="AE4" s="154"/>
      <c r="AF4" s="154"/>
      <c r="AG4" s="154"/>
      <c r="AH4" s="154"/>
      <c r="AI4" s="154"/>
      <c r="AJ4" s="154"/>
    </row>
    <row r="5" spans="1:36" s="162" customFormat="1" ht="15.75" thickBot="1">
      <c r="A5" s="163" t="s">
        <v>126</v>
      </c>
      <c r="B5" s="397"/>
      <c r="C5" s="397"/>
      <c r="D5" s="397"/>
      <c r="E5" s="397"/>
      <c r="F5" s="397"/>
      <c r="G5" s="397"/>
      <c r="H5" s="397"/>
      <c r="I5" s="397"/>
      <c r="R5" s="398" t="s">
        <v>476</v>
      </c>
      <c r="S5" s="399" t="s">
        <v>126</v>
      </c>
      <c r="AJ5" s="398" t="s">
        <v>127</v>
      </c>
    </row>
    <row r="6" spans="1:36" s="162" customFormat="1" ht="16.5" customHeight="1">
      <c r="A6" s="1250" t="s">
        <v>482</v>
      </c>
      <c r="B6" s="1251"/>
      <c r="C6" s="1243" t="s">
        <v>483</v>
      </c>
      <c r="D6" s="1244"/>
      <c r="E6" s="1244"/>
      <c r="F6" s="1244"/>
      <c r="G6" s="1244"/>
      <c r="H6" s="1244"/>
      <c r="I6" s="1245"/>
      <c r="J6" s="645" t="s">
        <v>484</v>
      </c>
      <c r="K6" s="646"/>
      <c r="L6" s="646"/>
      <c r="M6" s="646"/>
      <c r="N6" s="646"/>
      <c r="O6" s="646"/>
      <c r="P6" s="646"/>
      <c r="Q6" s="1254" t="s">
        <v>100</v>
      </c>
      <c r="R6" s="1255"/>
      <c r="S6" s="1260" t="s">
        <v>485</v>
      </c>
      <c r="T6" s="1261"/>
      <c r="U6" s="1247" t="s">
        <v>486</v>
      </c>
      <c r="V6" s="1248"/>
      <c r="W6" s="1248"/>
      <c r="X6" s="1248"/>
      <c r="Y6" s="1248"/>
      <c r="Z6" s="1248"/>
      <c r="AA6" s="1249"/>
      <c r="AB6" s="1247" t="s">
        <v>487</v>
      </c>
      <c r="AC6" s="1248"/>
      <c r="AD6" s="1248"/>
      <c r="AE6" s="1248"/>
      <c r="AF6" s="1248"/>
      <c r="AG6" s="1248"/>
      <c r="AH6" s="1249"/>
      <c r="AI6" s="1254" t="s">
        <v>100</v>
      </c>
      <c r="AJ6" s="1255"/>
    </row>
    <row r="7" spans="1:36" s="167" customFormat="1" ht="15.75" customHeight="1">
      <c r="A7" s="1252"/>
      <c r="B7" s="1175"/>
      <c r="C7" s="647"/>
      <c r="D7" s="648" t="s">
        <v>488</v>
      </c>
      <c r="E7" s="649" t="s">
        <v>489</v>
      </c>
      <c r="F7" s="650" t="s">
        <v>490</v>
      </c>
      <c r="G7" s="649" t="s">
        <v>491</v>
      </c>
      <c r="H7" s="648" t="s">
        <v>492</v>
      </c>
      <c r="I7" s="651" t="s">
        <v>493</v>
      </c>
      <c r="J7" s="652"/>
      <c r="K7" s="648" t="s">
        <v>494</v>
      </c>
      <c r="L7" s="649" t="s">
        <v>495</v>
      </c>
      <c r="M7" s="650" t="s">
        <v>490</v>
      </c>
      <c r="N7" s="649" t="s">
        <v>496</v>
      </c>
      <c r="O7" s="648" t="s">
        <v>492</v>
      </c>
      <c r="P7" s="653" t="s">
        <v>497</v>
      </c>
      <c r="Q7" s="1256"/>
      <c r="R7" s="1257"/>
      <c r="S7" s="1257"/>
      <c r="T7" s="1262"/>
      <c r="U7" s="652"/>
      <c r="V7" s="649" t="s">
        <v>494</v>
      </c>
      <c r="W7" s="649" t="s">
        <v>495</v>
      </c>
      <c r="X7" s="654" t="s">
        <v>490</v>
      </c>
      <c r="Y7" s="649" t="s">
        <v>491</v>
      </c>
      <c r="Z7" s="649" t="s">
        <v>498</v>
      </c>
      <c r="AA7" s="655" t="s">
        <v>499</v>
      </c>
      <c r="AB7" s="652"/>
      <c r="AC7" s="649" t="s">
        <v>494</v>
      </c>
      <c r="AD7" s="649" t="s">
        <v>495</v>
      </c>
      <c r="AE7" s="654" t="s">
        <v>500</v>
      </c>
      <c r="AF7" s="649" t="s">
        <v>491</v>
      </c>
      <c r="AG7" s="649" t="s">
        <v>492</v>
      </c>
      <c r="AH7" s="656" t="s">
        <v>501</v>
      </c>
      <c r="AI7" s="1256"/>
      <c r="AJ7" s="1257"/>
    </row>
    <row r="8" spans="1:36" s="162" customFormat="1" ht="16.5" customHeight="1">
      <c r="A8" s="1252"/>
      <c r="B8" s="1175"/>
      <c r="C8" s="657"/>
      <c r="D8" s="658"/>
      <c r="E8" s="658" t="s">
        <v>334</v>
      </c>
      <c r="F8" s="659"/>
      <c r="G8" s="660" t="s">
        <v>335</v>
      </c>
      <c r="H8" s="658"/>
      <c r="I8" s="661"/>
      <c r="J8" s="662"/>
      <c r="K8" s="658"/>
      <c r="L8" s="658" t="s">
        <v>334</v>
      </c>
      <c r="M8" s="659"/>
      <c r="N8" s="660" t="s">
        <v>335</v>
      </c>
      <c r="O8" s="658"/>
      <c r="P8" s="663"/>
      <c r="Q8" s="1256"/>
      <c r="R8" s="1257"/>
      <c r="S8" s="1257"/>
      <c r="T8" s="1262"/>
      <c r="U8" s="664"/>
      <c r="V8" s="658"/>
      <c r="W8" s="658" t="s">
        <v>334</v>
      </c>
      <c r="X8" s="659"/>
      <c r="Y8" s="660" t="s">
        <v>335</v>
      </c>
      <c r="Z8" s="658"/>
      <c r="AA8" s="665"/>
      <c r="AB8" s="666"/>
      <c r="AC8" s="658"/>
      <c r="AD8" s="658" t="s">
        <v>334</v>
      </c>
      <c r="AE8" s="659"/>
      <c r="AF8" s="660" t="s">
        <v>335</v>
      </c>
      <c r="AG8" s="658"/>
      <c r="AH8" s="667"/>
      <c r="AI8" s="1256"/>
      <c r="AJ8" s="1257"/>
    </row>
    <row r="9" spans="1:36" s="162" customFormat="1" ht="16.5" customHeight="1">
      <c r="A9" s="1253"/>
      <c r="B9" s="1176"/>
      <c r="C9" s="668"/>
      <c r="D9" s="669" t="s">
        <v>336</v>
      </c>
      <c r="E9" s="668" t="s">
        <v>337</v>
      </c>
      <c r="F9" s="670" t="s">
        <v>338</v>
      </c>
      <c r="G9" s="668" t="s">
        <v>339</v>
      </c>
      <c r="H9" s="669" t="s">
        <v>340</v>
      </c>
      <c r="I9" s="671" t="s">
        <v>3</v>
      </c>
      <c r="J9" s="672"/>
      <c r="K9" s="669" t="s">
        <v>336</v>
      </c>
      <c r="L9" s="668" t="s">
        <v>337</v>
      </c>
      <c r="M9" s="670" t="s">
        <v>338</v>
      </c>
      <c r="N9" s="668" t="s">
        <v>339</v>
      </c>
      <c r="O9" s="669" t="s">
        <v>340</v>
      </c>
      <c r="P9" s="673" t="s">
        <v>3</v>
      </c>
      <c r="Q9" s="1258"/>
      <c r="R9" s="1259"/>
      <c r="S9" s="1259"/>
      <c r="T9" s="1263"/>
      <c r="U9" s="672"/>
      <c r="V9" s="669" t="s">
        <v>336</v>
      </c>
      <c r="W9" s="668" t="s">
        <v>337</v>
      </c>
      <c r="X9" s="670" t="s">
        <v>338</v>
      </c>
      <c r="Y9" s="668" t="s">
        <v>339</v>
      </c>
      <c r="Z9" s="669" t="s">
        <v>340</v>
      </c>
      <c r="AA9" s="674" t="s">
        <v>3</v>
      </c>
      <c r="AB9" s="675"/>
      <c r="AC9" s="669" t="s">
        <v>336</v>
      </c>
      <c r="AD9" s="668" t="s">
        <v>337</v>
      </c>
      <c r="AE9" s="670" t="s">
        <v>338</v>
      </c>
      <c r="AF9" s="668" t="s">
        <v>339</v>
      </c>
      <c r="AG9" s="669" t="s">
        <v>340</v>
      </c>
      <c r="AH9" s="676" t="s">
        <v>3</v>
      </c>
      <c r="AI9" s="1258"/>
      <c r="AJ9" s="1259"/>
    </row>
    <row r="10" spans="1:254" s="164" customFormat="1" ht="21" customHeight="1">
      <c r="A10" s="677" t="s">
        <v>376</v>
      </c>
      <c r="B10" s="678" t="s">
        <v>289</v>
      </c>
      <c r="C10" s="679">
        <v>1147</v>
      </c>
      <c r="D10" s="679">
        <v>323</v>
      </c>
      <c r="E10" s="679">
        <v>686</v>
      </c>
      <c r="F10" s="679">
        <v>60</v>
      </c>
      <c r="G10" s="679">
        <v>2</v>
      </c>
      <c r="H10" s="679">
        <v>76</v>
      </c>
      <c r="I10" s="679">
        <v>0</v>
      </c>
      <c r="J10" s="679">
        <v>863</v>
      </c>
      <c r="K10" s="679">
        <v>266</v>
      </c>
      <c r="L10" s="679">
        <v>491</v>
      </c>
      <c r="M10" s="679">
        <v>43</v>
      </c>
      <c r="N10" s="679">
        <v>2</v>
      </c>
      <c r="O10" s="679">
        <v>61</v>
      </c>
      <c r="P10" s="679">
        <v>0</v>
      </c>
      <c r="Q10" s="680">
        <v>2015</v>
      </c>
      <c r="R10" s="681" t="s">
        <v>4</v>
      </c>
      <c r="S10" s="682">
        <v>2015</v>
      </c>
      <c r="T10" s="683" t="s">
        <v>289</v>
      </c>
      <c r="U10" s="679">
        <v>254</v>
      </c>
      <c r="V10" s="679">
        <v>43</v>
      </c>
      <c r="W10" s="679">
        <v>179</v>
      </c>
      <c r="X10" s="679">
        <v>17</v>
      </c>
      <c r="Y10" s="679">
        <v>0</v>
      </c>
      <c r="Z10" s="679">
        <v>15</v>
      </c>
      <c r="AA10" s="679">
        <v>0</v>
      </c>
      <c r="AB10" s="679">
        <v>30</v>
      </c>
      <c r="AC10" s="679">
        <v>14</v>
      </c>
      <c r="AD10" s="679">
        <v>16</v>
      </c>
      <c r="AE10" s="679">
        <v>0</v>
      </c>
      <c r="AF10" s="679">
        <v>0</v>
      </c>
      <c r="AG10" s="679">
        <v>0</v>
      </c>
      <c r="AH10" s="679">
        <v>0</v>
      </c>
      <c r="AI10" s="680" t="s">
        <v>376</v>
      </c>
      <c r="AJ10" s="684" t="s">
        <v>4</v>
      </c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</row>
    <row r="11" spans="1:254" s="164" customFormat="1" ht="21" customHeight="1">
      <c r="A11" s="677"/>
      <c r="B11" s="678" t="s">
        <v>290</v>
      </c>
      <c r="C11" s="679">
        <v>336072</v>
      </c>
      <c r="D11" s="679">
        <v>197676</v>
      </c>
      <c r="E11" s="679">
        <v>126049</v>
      </c>
      <c r="F11" s="679">
        <v>5864</v>
      </c>
      <c r="G11" s="679">
        <v>295</v>
      </c>
      <c r="H11" s="679">
        <v>6188</v>
      </c>
      <c r="I11" s="679">
        <v>0</v>
      </c>
      <c r="J11" s="679">
        <v>294757</v>
      </c>
      <c r="K11" s="679">
        <v>188993</v>
      </c>
      <c r="L11" s="679">
        <v>94877</v>
      </c>
      <c r="M11" s="679">
        <v>5183</v>
      </c>
      <c r="N11" s="679">
        <v>295</v>
      </c>
      <c r="O11" s="679">
        <v>5409</v>
      </c>
      <c r="P11" s="685">
        <v>0</v>
      </c>
      <c r="Q11" s="686"/>
      <c r="R11" s="681" t="s">
        <v>378</v>
      </c>
      <c r="S11" s="682"/>
      <c r="T11" s="683" t="s">
        <v>290</v>
      </c>
      <c r="U11" s="679">
        <v>34466</v>
      </c>
      <c r="V11" s="679">
        <v>5500</v>
      </c>
      <c r="W11" s="679">
        <v>27643</v>
      </c>
      <c r="X11" s="679">
        <v>544</v>
      </c>
      <c r="Y11" s="679">
        <v>0</v>
      </c>
      <c r="Z11" s="679">
        <v>779</v>
      </c>
      <c r="AA11" s="679">
        <v>0</v>
      </c>
      <c r="AB11" s="679">
        <v>6849</v>
      </c>
      <c r="AC11" s="679">
        <v>3183</v>
      </c>
      <c r="AD11" s="679">
        <v>3529</v>
      </c>
      <c r="AE11" s="679">
        <v>137</v>
      </c>
      <c r="AF11" s="679">
        <v>0</v>
      </c>
      <c r="AG11" s="679">
        <v>0</v>
      </c>
      <c r="AH11" s="679">
        <v>0</v>
      </c>
      <c r="AI11" s="687"/>
      <c r="AJ11" s="684" t="s">
        <v>5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</row>
    <row r="12" spans="1:254" s="164" customFormat="1" ht="21" customHeight="1">
      <c r="A12" s="677" t="s">
        <v>402</v>
      </c>
      <c r="B12" s="678" t="s">
        <v>289</v>
      </c>
      <c r="C12" s="679">
        <v>1266</v>
      </c>
      <c r="D12" s="679">
        <v>363</v>
      </c>
      <c r="E12" s="679">
        <v>768</v>
      </c>
      <c r="F12" s="679">
        <v>72</v>
      </c>
      <c r="G12" s="679">
        <v>0</v>
      </c>
      <c r="H12" s="679">
        <v>62</v>
      </c>
      <c r="I12" s="679">
        <v>1</v>
      </c>
      <c r="J12" s="679">
        <v>968</v>
      </c>
      <c r="K12" s="679">
        <v>286</v>
      </c>
      <c r="L12" s="679">
        <v>579</v>
      </c>
      <c r="M12" s="679">
        <v>47</v>
      </c>
      <c r="N12" s="679">
        <v>0</v>
      </c>
      <c r="O12" s="679">
        <v>55</v>
      </c>
      <c r="P12" s="685">
        <v>1</v>
      </c>
      <c r="Q12" s="680">
        <v>2016</v>
      </c>
      <c r="R12" s="681" t="s">
        <v>4</v>
      </c>
      <c r="S12" s="682">
        <v>2016</v>
      </c>
      <c r="T12" s="683" t="s">
        <v>289</v>
      </c>
      <c r="U12" s="679">
        <v>257</v>
      </c>
      <c r="V12" s="679">
        <v>57</v>
      </c>
      <c r="W12" s="679">
        <v>177</v>
      </c>
      <c r="X12" s="679">
        <v>16</v>
      </c>
      <c r="Y12" s="679">
        <v>0</v>
      </c>
      <c r="Z12" s="679">
        <v>7</v>
      </c>
      <c r="AA12" s="679">
        <v>0</v>
      </c>
      <c r="AB12" s="679">
        <v>41</v>
      </c>
      <c r="AC12" s="679">
        <v>20</v>
      </c>
      <c r="AD12" s="679">
        <v>12</v>
      </c>
      <c r="AE12" s="679">
        <v>9</v>
      </c>
      <c r="AF12" s="679">
        <v>0</v>
      </c>
      <c r="AG12" s="679">
        <v>0</v>
      </c>
      <c r="AH12" s="679">
        <v>0</v>
      </c>
      <c r="AI12" s="688" t="s">
        <v>402</v>
      </c>
      <c r="AJ12" s="684" t="s">
        <v>4</v>
      </c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</row>
    <row r="13" spans="1:254" s="164" customFormat="1" ht="21" customHeight="1">
      <c r="A13" s="677"/>
      <c r="B13" s="678" t="s">
        <v>290</v>
      </c>
      <c r="C13" s="679">
        <v>466423</v>
      </c>
      <c r="D13" s="679">
        <v>257784</v>
      </c>
      <c r="E13" s="679">
        <v>198562</v>
      </c>
      <c r="F13" s="679">
        <v>4735</v>
      </c>
      <c r="G13" s="679">
        <v>0</v>
      </c>
      <c r="H13" s="679">
        <v>5149</v>
      </c>
      <c r="I13" s="679">
        <v>193</v>
      </c>
      <c r="J13" s="679">
        <v>413383</v>
      </c>
      <c r="K13" s="679">
        <v>241193</v>
      </c>
      <c r="L13" s="679">
        <v>162691</v>
      </c>
      <c r="M13" s="679">
        <v>3870</v>
      </c>
      <c r="N13" s="679">
        <v>0</v>
      </c>
      <c r="O13" s="679">
        <v>5436</v>
      </c>
      <c r="P13" s="685">
        <v>193</v>
      </c>
      <c r="Q13" s="686"/>
      <c r="R13" s="681" t="s">
        <v>378</v>
      </c>
      <c r="S13" s="682"/>
      <c r="T13" s="683" t="s">
        <v>290</v>
      </c>
      <c r="U13" s="679">
        <v>46178</v>
      </c>
      <c r="V13" s="679">
        <v>12388</v>
      </c>
      <c r="W13" s="679">
        <v>34161</v>
      </c>
      <c r="X13" s="679">
        <v>-84</v>
      </c>
      <c r="Y13" s="679">
        <v>0</v>
      </c>
      <c r="Z13" s="679">
        <v>-287</v>
      </c>
      <c r="AA13" s="679">
        <v>0</v>
      </c>
      <c r="AB13" s="679">
        <v>6862</v>
      </c>
      <c r="AC13" s="679">
        <v>4203</v>
      </c>
      <c r="AD13" s="679">
        <v>1710</v>
      </c>
      <c r="AE13" s="679">
        <v>949</v>
      </c>
      <c r="AF13" s="679">
        <v>0</v>
      </c>
      <c r="AG13" s="679">
        <v>0</v>
      </c>
      <c r="AH13" s="679">
        <v>0</v>
      </c>
      <c r="AI13" s="687"/>
      <c r="AJ13" s="684" t="s">
        <v>5</v>
      </c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</row>
    <row r="14" spans="1:254" s="164" customFormat="1" ht="21" customHeight="1">
      <c r="A14" s="677" t="s">
        <v>415</v>
      </c>
      <c r="B14" s="678" t="s">
        <v>289</v>
      </c>
      <c r="C14" s="679">
        <v>1420</v>
      </c>
      <c r="D14" s="679">
        <v>347</v>
      </c>
      <c r="E14" s="679">
        <v>909</v>
      </c>
      <c r="F14" s="679">
        <v>61</v>
      </c>
      <c r="G14" s="679">
        <v>3</v>
      </c>
      <c r="H14" s="679">
        <v>97</v>
      </c>
      <c r="I14" s="679">
        <v>3</v>
      </c>
      <c r="J14" s="679">
        <v>1030</v>
      </c>
      <c r="K14" s="679">
        <v>295</v>
      </c>
      <c r="L14" s="679">
        <v>618</v>
      </c>
      <c r="M14" s="679">
        <v>44</v>
      </c>
      <c r="N14" s="679">
        <v>1</v>
      </c>
      <c r="O14" s="679">
        <v>71</v>
      </c>
      <c r="P14" s="685">
        <v>1</v>
      </c>
      <c r="Q14" s="680">
        <v>2017</v>
      </c>
      <c r="R14" s="681" t="s">
        <v>341</v>
      </c>
      <c r="S14" s="682">
        <v>2017</v>
      </c>
      <c r="T14" s="683" t="s">
        <v>289</v>
      </c>
      <c r="U14" s="679">
        <v>366</v>
      </c>
      <c r="V14" s="679">
        <v>44</v>
      </c>
      <c r="W14" s="679">
        <v>280</v>
      </c>
      <c r="X14" s="679">
        <v>13</v>
      </c>
      <c r="Y14" s="679">
        <v>2</v>
      </c>
      <c r="Z14" s="679">
        <v>25</v>
      </c>
      <c r="AA14" s="679">
        <v>2</v>
      </c>
      <c r="AB14" s="679">
        <v>24</v>
      </c>
      <c r="AC14" s="679">
        <v>8</v>
      </c>
      <c r="AD14" s="679">
        <v>11</v>
      </c>
      <c r="AE14" s="679">
        <v>4</v>
      </c>
      <c r="AF14" s="679">
        <v>0</v>
      </c>
      <c r="AG14" s="679">
        <v>1</v>
      </c>
      <c r="AH14" s="679">
        <v>0</v>
      </c>
      <c r="AI14" s="680">
        <v>2017</v>
      </c>
      <c r="AJ14" s="684" t="s">
        <v>416</v>
      </c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</row>
    <row r="15" spans="1:254" s="164" customFormat="1" ht="21" customHeight="1">
      <c r="A15" s="677"/>
      <c r="B15" s="678" t="s">
        <v>290</v>
      </c>
      <c r="C15" s="679">
        <v>610028</v>
      </c>
      <c r="D15" s="679">
        <v>307288</v>
      </c>
      <c r="E15" s="679">
        <v>289389</v>
      </c>
      <c r="F15" s="679">
        <v>3616</v>
      </c>
      <c r="G15" s="679">
        <v>5719</v>
      </c>
      <c r="H15" s="679">
        <v>3870</v>
      </c>
      <c r="I15" s="679">
        <v>146</v>
      </c>
      <c r="J15" s="679">
        <v>514817</v>
      </c>
      <c r="K15" s="679">
        <v>293065</v>
      </c>
      <c r="L15" s="679">
        <v>211246</v>
      </c>
      <c r="M15" s="679">
        <v>4031</v>
      </c>
      <c r="N15" s="679">
        <v>99</v>
      </c>
      <c r="O15" s="679">
        <v>6261</v>
      </c>
      <c r="P15" s="685">
        <v>115</v>
      </c>
      <c r="Q15" s="686"/>
      <c r="R15" s="681" t="s">
        <v>434</v>
      </c>
      <c r="S15" s="689"/>
      <c r="T15" s="683" t="s">
        <v>290</v>
      </c>
      <c r="U15" s="679">
        <v>86846</v>
      </c>
      <c r="V15" s="679">
        <v>8646</v>
      </c>
      <c r="W15" s="679">
        <v>75778</v>
      </c>
      <c r="X15" s="679">
        <v>-797</v>
      </c>
      <c r="Y15" s="679">
        <v>5620</v>
      </c>
      <c r="Z15" s="679">
        <v>-2432</v>
      </c>
      <c r="AA15" s="679">
        <v>31</v>
      </c>
      <c r="AB15" s="679">
        <v>8365</v>
      </c>
      <c r="AC15" s="679">
        <v>5577</v>
      </c>
      <c r="AD15" s="679">
        <v>2365</v>
      </c>
      <c r="AE15" s="679">
        <v>382</v>
      </c>
      <c r="AF15" s="679">
        <v>0</v>
      </c>
      <c r="AG15" s="679">
        <v>41</v>
      </c>
      <c r="AH15" s="679">
        <v>0</v>
      </c>
      <c r="AI15" s="680"/>
      <c r="AJ15" s="684" t="s">
        <v>417</v>
      </c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</row>
    <row r="16" spans="1:254" s="164" customFormat="1" ht="21" customHeight="1">
      <c r="A16" s="677" t="s">
        <v>420</v>
      </c>
      <c r="B16" s="678" t="s">
        <v>289</v>
      </c>
      <c r="C16" s="679">
        <v>1841</v>
      </c>
      <c r="D16" s="679">
        <v>362</v>
      </c>
      <c r="E16" s="679">
        <v>1312</v>
      </c>
      <c r="F16" s="679">
        <v>50</v>
      </c>
      <c r="G16" s="679">
        <v>2</v>
      </c>
      <c r="H16" s="679">
        <v>73</v>
      </c>
      <c r="I16" s="679">
        <v>42</v>
      </c>
      <c r="J16" s="679">
        <v>1023</v>
      </c>
      <c r="K16" s="679">
        <v>297</v>
      </c>
      <c r="L16" s="679">
        <v>692</v>
      </c>
      <c r="M16" s="679">
        <v>6</v>
      </c>
      <c r="N16" s="679">
        <v>2</v>
      </c>
      <c r="O16" s="679">
        <v>61</v>
      </c>
      <c r="P16" s="685">
        <v>23</v>
      </c>
      <c r="Q16" s="680">
        <v>2018</v>
      </c>
      <c r="R16" s="681" t="s">
        <v>4</v>
      </c>
      <c r="S16" s="682">
        <v>2018</v>
      </c>
      <c r="T16" s="683" t="s">
        <v>289</v>
      </c>
      <c r="U16" s="679">
        <v>737</v>
      </c>
      <c r="V16" s="679">
        <v>51</v>
      </c>
      <c r="W16" s="679">
        <v>615</v>
      </c>
      <c r="X16" s="679">
        <v>40</v>
      </c>
      <c r="Y16" s="679">
        <v>0</v>
      </c>
      <c r="Z16" s="679">
        <v>12</v>
      </c>
      <c r="AA16" s="679">
        <v>19</v>
      </c>
      <c r="AB16" s="679">
        <v>23</v>
      </c>
      <c r="AC16" s="679">
        <v>14</v>
      </c>
      <c r="AD16" s="679">
        <v>5</v>
      </c>
      <c r="AE16" s="679">
        <v>4</v>
      </c>
      <c r="AF16" s="679">
        <v>0</v>
      </c>
      <c r="AG16" s="679">
        <v>0</v>
      </c>
      <c r="AH16" s="679">
        <v>0</v>
      </c>
      <c r="AI16" s="680" t="s">
        <v>420</v>
      </c>
      <c r="AJ16" s="684" t="s">
        <v>4</v>
      </c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</row>
    <row r="17" spans="1:254" s="164" customFormat="1" ht="21" customHeight="1">
      <c r="A17" s="677"/>
      <c r="B17" s="678" t="s">
        <v>290</v>
      </c>
      <c r="C17" s="679">
        <v>413281</v>
      </c>
      <c r="D17" s="679">
        <v>89714</v>
      </c>
      <c r="E17" s="679">
        <v>303647</v>
      </c>
      <c r="F17" s="679">
        <v>1052</v>
      </c>
      <c r="G17" s="679">
        <v>493</v>
      </c>
      <c r="H17" s="679">
        <v>10892</v>
      </c>
      <c r="I17" s="679">
        <v>7483</v>
      </c>
      <c r="J17" s="679">
        <v>284809</v>
      </c>
      <c r="K17" s="679">
        <v>74575</v>
      </c>
      <c r="L17" s="679">
        <v>193693</v>
      </c>
      <c r="M17" s="679">
        <v>656</v>
      </c>
      <c r="N17" s="679">
        <v>493</v>
      </c>
      <c r="O17" s="679">
        <v>9536</v>
      </c>
      <c r="P17" s="685">
        <v>5856</v>
      </c>
      <c r="Q17" s="686"/>
      <c r="R17" s="681" t="s">
        <v>429</v>
      </c>
      <c r="S17" s="689"/>
      <c r="T17" s="683" t="s">
        <v>290</v>
      </c>
      <c r="U17" s="679">
        <v>122890</v>
      </c>
      <c r="V17" s="679">
        <v>11051</v>
      </c>
      <c r="W17" s="679">
        <v>109039</v>
      </c>
      <c r="X17" s="679">
        <v>-258</v>
      </c>
      <c r="Y17" s="679">
        <v>75</v>
      </c>
      <c r="Z17" s="679">
        <v>1356</v>
      </c>
      <c r="AA17" s="679">
        <v>1627</v>
      </c>
      <c r="AB17" s="679">
        <v>5663</v>
      </c>
      <c r="AC17" s="679">
        <v>4088</v>
      </c>
      <c r="AD17" s="679">
        <v>915</v>
      </c>
      <c r="AE17" s="679">
        <v>654</v>
      </c>
      <c r="AF17" s="679">
        <v>0</v>
      </c>
      <c r="AG17" s="679">
        <v>0</v>
      </c>
      <c r="AH17" s="679">
        <v>0</v>
      </c>
      <c r="AI17" s="687"/>
      <c r="AJ17" s="684" t="s">
        <v>421</v>
      </c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</row>
    <row r="18" spans="1:254" s="164" customFormat="1" ht="21" customHeight="1">
      <c r="A18" s="690" t="s">
        <v>426</v>
      </c>
      <c r="B18" s="690" t="s">
        <v>502</v>
      </c>
      <c r="C18" s="691">
        <f>SUM(C20,C22,C24,C26,C28,C30,C32)</f>
        <v>1555</v>
      </c>
      <c r="D18" s="691">
        <f>SUM(D20,D22,D24,D26,D28,D30,D32)</f>
        <v>237</v>
      </c>
      <c r="E18" s="691">
        <f aca="true" t="shared" si="0" ref="E18:P19">SUM(E20,E22,E24,E26,E28,E30,E32)</f>
        <v>1193</v>
      </c>
      <c r="F18" s="691">
        <f t="shared" si="0"/>
        <v>35</v>
      </c>
      <c r="G18" s="691">
        <f t="shared" si="0"/>
        <v>9</v>
      </c>
      <c r="H18" s="691">
        <f t="shared" si="0"/>
        <v>54</v>
      </c>
      <c r="I18" s="691">
        <f t="shared" si="0"/>
        <v>27</v>
      </c>
      <c r="J18" s="691">
        <f t="shared" si="0"/>
        <v>849</v>
      </c>
      <c r="K18" s="691">
        <f t="shared" si="0"/>
        <v>165</v>
      </c>
      <c r="L18" s="691">
        <f t="shared" si="0"/>
        <v>627</v>
      </c>
      <c r="M18" s="691">
        <f t="shared" si="0"/>
        <v>4</v>
      </c>
      <c r="N18" s="691">
        <f t="shared" si="0"/>
        <v>6</v>
      </c>
      <c r="O18" s="691">
        <f t="shared" si="0"/>
        <v>39</v>
      </c>
      <c r="P18" s="692">
        <f t="shared" si="0"/>
        <v>8</v>
      </c>
      <c r="Q18" s="693">
        <v>2019</v>
      </c>
      <c r="R18" s="694" t="s">
        <v>4</v>
      </c>
      <c r="S18" s="693">
        <v>2019</v>
      </c>
      <c r="T18" s="695" t="s">
        <v>503</v>
      </c>
      <c r="U18" s="691">
        <f aca="true" t="shared" si="1" ref="U18:AH19">SUM(U20,U22,U24,U26,U28,U30,U32)</f>
        <v>678</v>
      </c>
      <c r="V18" s="691">
        <f t="shared" si="1"/>
        <v>60</v>
      </c>
      <c r="W18" s="691">
        <f t="shared" si="1"/>
        <v>558</v>
      </c>
      <c r="X18" s="691">
        <f t="shared" si="1"/>
        <v>27</v>
      </c>
      <c r="Y18" s="691">
        <f t="shared" si="1"/>
        <v>3</v>
      </c>
      <c r="Z18" s="691">
        <f t="shared" si="1"/>
        <v>11</v>
      </c>
      <c r="AA18" s="691">
        <f t="shared" si="1"/>
        <v>19</v>
      </c>
      <c r="AB18" s="691">
        <f t="shared" si="1"/>
        <v>28</v>
      </c>
      <c r="AC18" s="691">
        <f t="shared" si="1"/>
        <v>12</v>
      </c>
      <c r="AD18" s="691">
        <f t="shared" si="1"/>
        <v>8</v>
      </c>
      <c r="AE18" s="691">
        <f t="shared" si="1"/>
        <v>4</v>
      </c>
      <c r="AF18" s="691">
        <f t="shared" si="1"/>
        <v>0</v>
      </c>
      <c r="AG18" s="691">
        <f t="shared" si="1"/>
        <v>4</v>
      </c>
      <c r="AH18" s="691">
        <f t="shared" si="1"/>
        <v>0</v>
      </c>
      <c r="AI18" s="696" t="s">
        <v>427</v>
      </c>
      <c r="AJ18" s="697" t="s">
        <v>4</v>
      </c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</row>
    <row r="19" spans="1:254" s="164" customFormat="1" ht="21" customHeight="1">
      <c r="A19" s="698"/>
      <c r="B19" s="690" t="s">
        <v>504</v>
      </c>
      <c r="C19" s="691">
        <f aca="true" t="shared" si="2" ref="C19:I19">SUM(C21,C23,C25,C27,C29,C31,C33)</f>
        <v>371442</v>
      </c>
      <c r="D19" s="691">
        <f t="shared" si="2"/>
        <v>121743</v>
      </c>
      <c r="E19" s="691">
        <f t="shared" si="2"/>
        <v>231315</v>
      </c>
      <c r="F19" s="691">
        <f t="shared" si="2"/>
        <v>-238</v>
      </c>
      <c r="G19" s="691">
        <f t="shared" si="2"/>
        <v>11295</v>
      </c>
      <c r="H19" s="691">
        <f t="shared" si="2"/>
        <v>5386</v>
      </c>
      <c r="I19" s="691">
        <f t="shared" si="2"/>
        <v>1941</v>
      </c>
      <c r="J19" s="691">
        <f>SUM(J21,J23,J25,J27,J29,J31,J33)</f>
        <v>222267</v>
      </c>
      <c r="K19" s="691">
        <f t="shared" si="0"/>
        <v>61166</v>
      </c>
      <c r="L19" s="691">
        <f t="shared" si="0"/>
        <v>147489</v>
      </c>
      <c r="M19" s="691">
        <f t="shared" si="0"/>
        <v>578</v>
      </c>
      <c r="N19" s="691">
        <f t="shared" si="0"/>
        <v>7985</v>
      </c>
      <c r="O19" s="691">
        <f t="shared" si="0"/>
        <v>4325</v>
      </c>
      <c r="P19" s="691">
        <f t="shared" si="0"/>
        <v>724</v>
      </c>
      <c r="Q19" s="699"/>
      <c r="R19" s="694" t="s">
        <v>421</v>
      </c>
      <c r="S19" s="700"/>
      <c r="T19" s="695" t="s">
        <v>504</v>
      </c>
      <c r="U19" s="691">
        <f>SUM(U21,U23,U25,U27,U29,U31,U33)</f>
        <v>138722</v>
      </c>
      <c r="V19" s="691">
        <f t="shared" si="1"/>
        <v>52736</v>
      </c>
      <c r="W19" s="691">
        <f t="shared" si="1"/>
        <v>81906</v>
      </c>
      <c r="X19" s="691">
        <f t="shared" si="1"/>
        <v>-1107</v>
      </c>
      <c r="Y19" s="691">
        <f t="shared" si="1"/>
        <v>3310</v>
      </c>
      <c r="Z19" s="691">
        <f t="shared" si="1"/>
        <v>660</v>
      </c>
      <c r="AA19" s="691">
        <f t="shared" si="1"/>
        <v>1217</v>
      </c>
      <c r="AB19" s="691">
        <f>SUM(AB21,AB23,AB25,AB27,AB29,AB31,AB33)</f>
        <v>10453</v>
      </c>
      <c r="AC19" s="691">
        <f t="shared" si="1"/>
        <v>7841</v>
      </c>
      <c r="AD19" s="691">
        <f t="shared" si="1"/>
        <v>1920</v>
      </c>
      <c r="AE19" s="691">
        <f t="shared" si="1"/>
        <v>291</v>
      </c>
      <c r="AF19" s="691">
        <f t="shared" si="1"/>
        <v>0</v>
      </c>
      <c r="AG19" s="691">
        <f t="shared" si="1"/>
        <v>401</v>
      </c>
      <c r="AH19" s="691">
        <f t="shared" si="1"/>
        <v>0</v>
      </c>
      <c r="AI19" s="701"/>
      <c r="AJ19" s="697" t="s">
        <v>421</v>
      </c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</row>
    <row r="20" spans="1:254" s="164" customFormat="1" ht="24" customHeight="1">
      <c r="A20" s="678" t="s">
        <v>505</v>
      </c>
      <c r="B20" s="678" t="s">
        <v>506</v>
      </c>
      <c r="C20" s="679">
        <f aca="true" t="shared" si="3" ref="C20:C33">SUM(D20:I20)</f>
        <v>452</v>
      </c>
      <c r="D20" s="679">
        <f>SUM(K20,V20,AC20)</f>
        <v>117</v>
      </c>
      <c r="E20" s="679">
        <f>SUM(L20,W20,AD20)</f>
        <v>293</v>
      </c>
      <c r="F20" s="679">
        <f aca="true" t="shared" si="4" ref="D20:I33">SUM(M20,X20,AE20)</f>
        <v>3</v>
      </c>
      <c r="G20" s="679">
        <f t="shared" si="4"/>
        <v>3</v>
      </c>
      <c r="H20" s="679">
        <f t="shared" si="4"/>
        <v>33</v>
      </c>
      <c r="I20" s="679">
        <f t="shared" si="4"/>
        <v>3</v>
      </c>
      <c r="J20" s="679">
        <f aca="true" t="shared" si="5" ref="J20:J33">SUM(K20:P20)</f>
        <v>377</v>
      </c>
      <c r="K20" s="679">
        <v>103</v>
      </c>
      <c r="L20" s="679">
        <v>240</v>
      </c>
      <c r="M20" s="679">
        <v>0</v>
      </c>
      <c r="N20" s="679">
        <v>2</v>
      </c>
      <c r="O20" s="679">
        <v>30</v>
      </c>
      <c r="P20" s="679">
        <v>2</v>
      </c>
      <c r="Q20" s="702" t="s">
        <v>6</v>
      </c>
      <c r="R20" s="681" t="s">
        <v>4</v>
      </c>
      <c r="S20" s="683" t="s">
        <v>507</v>
      </c>
      <c r="T20" s="683" t="s">
        <v>508</v>
      </c>
      <c r="U20" s="681">
        <f aca="true" t="shared" si="6" ref="U20:U33">SUM(V20:AA20)</f>
        <v>71</v>
      </c>
      <c r="V20" s="679">
        <v>12</v>
      </c>
      <c r="W20" s="679">
        <v>52</v>
      </c>
      <c r="X20" s="679">
        <v>2</v>
      </c>
      <c r="Y20" s="679">
        <v>1</v>
      </c>
      <c r="Z20" s="679">
        <v>3</v>
      </c>
      <c r="AA20" s="679">
        <v>1</v>
      </c>
      <c r="AB20" s="679">
        <f aca="true" t="shared" si="7" ref="AB20:AB33">SUM(AC20:AH20)</f>
        <v>4</v>
      </c>
      <c r="AC20" s="679">
        <v>2</v>
      </c>
      <c r="AD20" s="679">
        <v>1</v>
      </c>
      <c r="AE20" s="679">
        <v>1</v>
      </c>
      <c r="AF20" s="679">
        <v>0</v>
      </c>
      <c r="AG20" s="679">
        <v>0</v>
      </c>
      <c r="AH20" s="679">
        <v>0</v>
      </c>
      <c r="AI20" s="702" t="s">
        <v>6</v>
      </c>
      <c r="AJ20" s="684" t="s">
        <v>4</v>
      </c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</row>
    <row r="21" spans="1:254" s="164" customFormat="1" ht="24" customHeight="1">
      <c r="A21" s="678"/>
      <c r="B21" s="678" t="s">
        <v>509</v>
      </c>
      <c r="C21" s="679">
        <f t="shared" si="3"/>
        <v>41555</v>
      </c>
      <c r="D21" s="679">
        <f t="shared" si="4"/>
        <v>15319</v>
      </c>
      <c r="E21" s="679">
        <f t="shared" si="4"/>
        <v>22720</v>
      </c>
      <c r="F21" s="679">
        <f t="shared" si="4"/>
        <v>243</v>
      </c>
      <c r="G21" s="679">
        <f t="shared" si="4"/>
        <v>222</v>
      </c>
      <c r="H21" s="679">
        <f t="shared" si="4"/>
        <v>2983</v>
      </c>
      <c r="I21" s="679">
        <f t="shared" si="4"/>
        <v>68</v>
      </c>
      <c r="J21" s="679">
        <f t="shared" si="5"/>
        <v>38438</v>
      </c>
      <c r="K21" s="679">
        <v>14151</v>
      </c>
      <c r="L21" s="679">
        <v>21204</v>
      </c>
      <c r="M21" s="679">
        <v>0</v>
      </c>
      <c r="N21" s="679">
        <v>216</v>
      </c>
      <c r="O21" s="679">
        <v>2826</v>
      </c>
      <c r="P21" s="679">
        <v>41</v>
      </c>
      <c r="Q21" s="702"/>
      <c r="R21" s="681" t="s">
        <v>378</v>
      </c>
      <c r="S21" s="683"/>
      <c r="T21" s="683" t="s">
        <v>509</v>
      </c>
      <c r="U21" s="681">
        <f t="shared" si="6"/>
        <v>2583</v>
      </c>
      <c r="V21" s="679">
        <v>806</v>
      </c>
      <c r="W21" s="679">
        <v>1444</v>
      </c>
      <c r="X21" s="679">
        <v>143</v>
      </c>
      <c r="Y21" s="679">
        <v>6</v>
      </c>
      <c r="Z21" s="679">
        <v>157</v>
      </c>
      <c r="AA21" s="679">
        <v>27</v>
      </c>
      <c r="AB21" s="679">
        <f t="shared" si="7"/>
        <v>534</v>
      </c>
      <c r="AC21" s="679">
        <v>362</v>
      </c>
      <c r="AD21" s="679">
        <v>72</v>
      </c>
      <c r="AE21" s="679">
        <v>100</v>
      </c>
      <c r="AF21" s="679">
        <v>0</v>
      </c>
      <c r="AG21" s="679">
        <v>0</v>
      </c>
      <c r="AH21" s="679">
        <v>0</v>
      </c>
      <c r="AI21" s="703"/>
      <c r="AJ21" s="684" t="s">
        <v>5</v>
      </c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</row>
    <row r="22" spans="1:254" s="164" customFormat="1" ht="24" customHeight="1">
      <c r="A22" s="678" t="s">
        <v>510</v>
      </c>
      <c r="B22" s="678" t="s">
        <v>506</v>
      </c>
      <c r="C22" s="679">
        <f t="shared" si="3"/>
        <v>305</v>
      </c>
      <c r="D22" s="679">
        <f t="shared" si="4"/>
        <v>69</v>
      </c>
      <c r="E22" s="679">
        <f t="shared" si="4"/>
        <v>206</v>
      </c>
      <c r="F22" s="679">
        <f t="shared" si="4"/>
        <v>12</v>
      </c>
      <c r="G22" s="679">
        <f t="shared" si="4"/>
        <v>1</v>
      </c>
      <c r="H22" s="679">
        <f t="shared" si="4"/>
        <v>12</v>
      </c>
      <c r="I22" s="679">
        <f t="shared" si="4"/>
        <v>5</v>
      </c>
      <c r="J22" s="679">
        <f t="shared" si="5"/>
        <v>181</v>
      </c>
      <c r="K22" s="679">
        <v>40</v>
      </c>
      <c r="L22" s="679">
        <v>131</v>
      </c>
      <c r="M22" s="679">
        <v>2</v>
      </c>
      <c r="N22" s="679">
        <v>1</v>
      </c>
      <c r="O22" s="679">
        <v>5</v>
      </c>
      <c r="P22" s="679">
        <v>2</v>
      </c>
      <c r="Q22" s="1242" t="s">
        <v>422</v>
      </c>
      <c r="R22" s="681" t="s">
        <v>4</v>
      </c>
      <c r="S22" s="683" t="s">
        <v>510</v>
      </c>
      <c r="T22" s="683" t="s">
        <v>508</v>
      </c>
      <c r="U22" s="681">
        <f t="shared" si="6"/>
        <v>102</v>
      </c>
      <c r="V22" s="679">
        <v>20</v>
      </c>
      <c r="W22" s="679">
        <v>69</v>
      </c>
      <c r="X22" s="679">
        <v>7</v>
      </c>
      <c r="Y22" s="679">
        <v>0</v>
      </c>
      <c r="Z22" s="679">
        <v>3</v>
      </c>
      <c r="AA22" s="679">
        <v>3</v>
      </c>
      <c r="AB22" s="679">
        <f t="shared" si="7"/>
        <v>22</v>
      </c>
      <c r="AC22" s="679">
        <v>9</v>
      </c>
      <c r="AD22" s="679">
        <v>6</v>
      </c>
      <c r="AE22" s="679">
        <v>3</v>
      </c>
      <c r="AF22" s="679">
        <v>0</v>
      </c>
      <c r="AG22" s="679">
        <v>4</v>
      </c>
      <c r="AH22" s="679">
        <v>0</v>
      </c>
      <c r="AI22" s="1242" t="s">
        <v>428</v>
      </c>
      <c r="AJ22" s="684" t="s">
        <v>4</v>
      </c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</row>
    <row r="23" spans="1:254" s="164" customFormat="1" ht="24" customHeight="1">
      <c r="A23" s="678"/>
      <c r="B23" s="678" t="s">
        <v>509</v>
      </c>
      <c r="C23" s="679">
        <f t="shared" si="3"/>
        <v>114364</v>
      </c>
      <c r="D23" s="679">
        <f t="shared" si="4"/>
        <v>80725</v>
      </c>
      <c r="E23" s="679">
        <f t="shared" si="4"/>
        <v>28249</v>
      </c>
      <c r="F23" s="679">
        <f t="shared" si="4"/>
        <v>286</v>
      </c>
      <c r="G23" s="679">
        <f t="shared" si="4"/>
        <v>3702</v>
      </c>
      <c r="H23" s="679">
        <f t="shared" si="4"/>
        <v>1004</v>
      </c>
      <c r="I23" s="679">
        <f t="shared" si="4"/>
        <v>398</v>
      </c>
      <c r="J23" s="679">
        <f t="shared" si="5"/>
        <v>56914</v>
      </c>
      <c r="K23" s="679">
        <v>33793</v>
      </c>
      <c r="L23" s="679">
        <v>21717</v>
      </c>
      <c r="M23" s="679">
        <v>75</v>
      </c>
      <c r="N23" s="679">
        <v>460</v>
      </c>
      <c r="O23" s="679">
        <v>505</v>
      </c>
      <c r="P23" s="679">
        <v>364</v>
      </c>
      <c r="Q23" s="1242"/>
      <c r="R23" s="681" t="s">
        <v>5</v>
      </c>
      <c r="S23" s="683"/>
      <c r="T23" s="683" t="s">
        <v>509</v>
      </c>
      <c r="U23" s="681">
        <f t="shared" si="6"/>
        <v>50223</v>
      </c>
      <c r="V23" s="679">
        <v>41112</v>
      </c>
      <c r="W23" s="679">
        <v>5717</v>
      </c>
      <c r="X23" s="679">
        <v>20</v>
      </c>
      <c r="Y23" s="679">
        <v>3242</v>
      </c>
      <c r="Z23" s="679">
        <v>98</v>
      </c>
      <c r="AA23" s="679">
        <v>34</v>
      </c>
      <c r="AB23" s="679">
        <f t="shared" si="7"/>
        <v>7227</v>
      </c>
      <c r="AC23" s="679">
        <v>5820</v>
      </c>
      <c r="AD23" s="679">
        <v>815</v>
      </c>
      <c r="AE23" s="679">
        <v>191</v>
      </c>
      <c r="AF23" s="679">
        <v>0</v>
      </c>
      <c r="AG23" s="679">
        <v>401</v>
      </c>
      <c r="AH23" s="679">
        <v>0</v>
      </c>
      <c r="AI23" s="1242"/>
      <c r="AJ23" s="684" t="s">
        <v>5</v>
      </c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</row>
    <row r="24" spans="1:254" s="164" customFormat="1" ht="28.5" customHeight="1">
      <c r="A24" s="704" t="s">
        <v>511</v>
      </c>
      <c r="B24" s="678" t="s">
        <v>506</v>
      </c>
      <c r="C24" s="679">
        <f t="shared" si="3"/>
        <v>596</v>
      </c>
      <c r="D24" s="679">
        <f t="shared" si="4"/>
        <v>13</v>
      </c>
      <c r="E24" s="679">
        <f t="shared" si="4"/>
        <v>542</v>
      </c>
      <c r="F24" s="679">
        <f t="shared" si="4"/>
        <v>18</v>
      </c>
      <c r="G24" s="679">
        <f t="shared" si="4"/>
        <v>1</v>
      </c>
      <c r="H24" s="679">
        <f t="shared" si="4"/>
        <v>8</v>
      </c>
      <c r="I24" s="679">
        <f t="shared" si="4"/>
        <v>14</v>
      </c>
      <c r="J24" s="679">
        <f t="shared" si="5"/>
        <v>196</v>
      </c>
      <c r="K24" s="679">
        <v>2</v>
      </c>
      <c r="L24" s="679">
        <v>188</v>
      </c>
      <c r="M24" s="679">
        <v>1</v>
      </c>
      <c r="N24" s="679">
        <v>0</v>
      </c>
      <c r="O24" s="679">
        <v>4</v>
      </c>
      <c r="P24" s="679">
        <v>1</v>
      </c>
      <c r="Q24" s="1242" t="s">
        <v>423</v>
      </c>
      <c r="R24" s="681" t="s">
        <v>4</v>
      </c>
      <c r="S24" s="683" t="s">
        <v>512</v>
      </c>
      <c r="T24" s="683" t="s">
        <v>508</v>
      </c>
      <c r="U24" s="681">
        <f t="shared" si="6"/>
        <v>400</v>
      </c>
      <c r="V24" s="679">
        <v>11</v>
      </c>
      <c r="W24" s="679">
        <v>354</v>
      </c>
      <c r="X24" s="679">
        <v>17</v>
      </c>
      <c r="Y24" s="679">
        <v>1</v>
      </c>
      <c r="Z24" s="679">
        <v>4</v>
      </c>
      <c r="AA24" s="679">
        <v>13</v>
      </c>
      <c r="AB24" s="679">
        <f t="shared" si="7"/>
        <v>0</v>
      </c>
      <c r="AC24" s="679">
        <v>0</v>
      </c>
      <c r="AD24" s="679">
        <v>0</v>
      </c>
      <c r="AE24" s="679">
        <v>0</v>
      </c>
      <c r="AF24" s="679">
        <v>0</v>
      </c>
      <c r="AG24" s="679">
        <v>0</v>
      </c>
      <c r="AH24" s="679">
        <v>0</v>
      </c>
      <c r="AI24" s="1242" t="s">
        <v>423</v>
      </c>
      <c r="AJ24" s="684" t="s">
        <v>4</v>
      </c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</row>
    <row r="25" spans="1:254" s="164" customFormat="1" ht="24" customHeight="1">
      <c r="A25" s="678"/>
      <c r="B25" s="678" t="s">
        <v>509</v>
      </c>
      <c r="C25" s="679">
        <f t="shared" si="3"/>
        <v>154002</v>
      </c>
      <c r="D25" s="679">
        <f t="shared" si="4"/>
        <v>7572</v>
      </c>
      <c r="E25" s="679">
        <f t="shared" si="4"/>
        <v>144530</v>
      </c>
      <c r="F25" s="679">
        <f t="shared" si="4"/>
        <v>-846</v>
      </c>
      <c r="G25" s="679">
        <f t="shared" si="4"/>
        <v>0</v>
      </c>
      <c r="H25" s="679">
        <f t="shared" si="4"/>
        <v>1362</v>
      </c>
      <c r="I25" s="679">
        <f t="shared" si="4"/>
        <v>1384</v>
      </c>
      <c r="J25" s="679">
        <f t="shared" si="5"/>
        <v>84473</v>
      </c>
      <c r="K25" s="679">
        <v>476</v>
      </c>
      <c r="L25" s="679">
        <v>82360</v>
      </c>
      <c r="M25" s="679">
        <v>392</v>
      </c>
      <c r="N25" s="679">
        <v>0</v>
      </c>
      <c r="O25" s="679">
        <v>994</v>
      </c>
      <c r="P25" s="679">
        <v>251</v>
      </c>
      <c r="Q25" s="1242"/>
      <c r="R25" s="681" t="s">
        <v>5</v>
      </c>
      <c r="S25" s="683"/>
      <c r="T25" s="683" t="s">
        <v>509</v>
      </c>
      <c r="U25" s="681">
        <f t="shared" si="6"/>
        <v>69529</v>
      </c>
      <c r="V25" s="679">
        <v>7096</v>
      </c>
      <c r="W25" s="679">
        <v>62170</v>
      </c>
      <c r="X25" s="679">
        <v>-1238</v>
      </c>
      <c r="Y25" s="679">
        <v>0</v>
      </c>
      <c r="Z25" s="679">
        <v>368</v>
      </c>
      <c r="AA25" s="679">
        <v>1133</v>
      </c>
      <c r="AB25" s="679">
        <f t="shared" si="7"/>
        <v>0</v>
      </c>
      <c r="AC25" s="679">
        <v>0</v>
      </c>
      <c r="AD25" s="679">
        <v>0</v>
      </c>
      <c r="AE25" s="679">
        <v>0</v>
      </c>
      <c r="AF25" s="679">
        <v>0</v>
      </c>
      <c r="AG25" s="679">
        <v>0</v>
      </c>
      <c r="AH25" s="679">
        <v>0</v>
      </c>
      <c r="AI25" s="1242"/>
      <c r="AJ25" s="684" t="s">
        <v>5</v>
      </c>
      <c r="AK25" s="168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</row>
    <row r="26" spans="1:254" s="164" customFormat="1" ht="24" customHeight="1">
      <c r="A26" s="678" t="s">
        <v>513</v>
      </c>
      <c r="B26" s="678" t="s">
        <v>506</v>
      </c>
      <c r="C26" s="679">
        <f t="shared" si="3"/>
        <v>64</v>
      </c>
      <c r="D26" s="679">
        <f t="shared" si="4"/>
        <v>7</v>
      </c>
      <c r="E26" s="679">
        <f t="shared" si="4"/>
        <v>55</v>
      </c>
      <c r="F26" s="679">
        <f t="shared" si="4"/>
        <v>0</v>
      </c>
      <c r="G26" s="679">
        <f t="shared" si="4"/>
        <v>0</v>
      </c>
      <c r="H26" s="679">
        <f t="shared" si="4"/>
        <v>0</v>
      </c>
      <c r="I26" s="679">
        <f t="shared" si="4"/>
        <v>2</v>
      </c>
      <c r="J26" s="679">
        <f t="shared" si="5"/>
        <v>11</v>
      </c>
      <c r="K26" s="679">
        <v>1</v>
      </c>
      <c r="L26" s="679">
        <v>10</v>
      </c>
      <c r="M26" s="679">
        <v>0</v>
      </c>
      <c r="N26" s="679">
        <v>0</v>
      </c>
      <c r="O26" s="679">
        <v>0</v>
      </c>
      <c r="P26" s="679">
        <v>0</v>
      </c>
      <c r="Q26" s="705" t="s">
        <v>430</v>
      </c>
      <c r="R26" s="681" t="s">
        <v>4</v>
      </c>
      <c r="S26" s="683" t="s">
        <v>513</v>
      </c>
      <c r="T26" s="683" t="s">
        <v>508</v>
      </c>
      <c r="U26" s="681">
        <f t="shared" si="6"/>
        <v>53</v>
      </c>
      <c r="V26" s="679">
        <v>6</v>
      </c>
      <c r="W26" s="679">
        <v>45</v>
      </c>
      <c r="X26" s="679">
        <v>0</v>
      </c>
      <c r="Y26" s="679">
        <v>0</v>
      </c>
      <c r="Z26" s="679">
        <v>0</v>
      </c>
      <c r="AA26" s="679">
        <v>2</v>
      </c>
      <c r="AB26" s="679">
        <f t="shared" si="7"/>
        <v>0</v>
      </c>
      <c r="AC26" s="679">
        <v>0</v>
      </c>
      <c r="AD26" s="679">
        <v>0</v>
      </c>
      <c r="AE26" s="679">
        <v>0</v>
      </c>
      <c r="AF26" s="679">
        <v>0</v>
      </c>
      <c r="AG26" s="679">
        <v>0</v>
      </c>
      <c r="AH26" s="679">
        <v>0</v>
      </c>
      <c r="AI26" s="705" t="s">
        <v>430</v>
      </c>
      <c r="AJ26" s="684" t="s">
        <v>4</v>
      </c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</row>
    <row r="27" spans="1:254" s="164" customFormat="1" ht="24" customHeight="1">
      <c r="A27" s="678"/>
      <c r="B27" s="678" t="s">
        <v>514</v>
      </c>
      <c r="C27" s="679">
        <f t="shared" si="3"/>
        <v>22112</v>
      </c>
      <c r="D27" s="679">
        <f t="shared" si="4"/>
        <v>2238</v>
      </c>
      <c r="E27" s="679">
        <f t="shared" si="4"/>
        <v>19851</v>
      </c>
      <c r="F27" s="679">
        <f t="shared" si="4"/>
        <v>0</v>
      </c>
      <c r="G27" s="679">
        <f t="shared" si="4"/>
        <v>0</v>
      </c>
      <c r="H27" s="679">
        <f t="shared" si="4"/>
        <v>0</v>
      </c>
      <c r="I27" s="679">
        <f t="shared" si="4"/>
        <v>23</v>
      </c>
      <c r="J27" s="679">
        <f t="shared" si="5"/>
        <v>10466</v>
      </c>
      <c r="K27" s="679">
        <v>192</v>
      </c>
      <c r="L27" s="679">
        <v>10274</v>
      </c>
      <c r="M27" s="679">
        <v>0</v>
      </c>
      <c r="N27" s="679">
        <v>0</v>
      </c>
      <c r="O27" s="679">
        <v>0</v>
      </c>
      <c r="P27" s="679">
        <v>0</v>
      </c>
      <c r="Q27" s="702"/>
      <c r="R27" s="681" t="s">
        <v>378</v>
      </c>
      <c r="S27" s="683"/>
      <c r="T27" s="683" t="s">
        <v>509</v>
      </c>
      <c r="U27" s="681">
        <f t="shared" si="6"/>
        <v>11646</v>
      </c>
      <c r="V27" s="679">
        <v>2046</v>
      </c>
      <c r="W27" s="679">
        <v>9577</v>
      </c>
      <c r="X27" s="679">
        <v>0</v>
      </c>
      <c r="Y27" s="679">
        <v>0</v>
      </c>
      <c r="Z27" s="679">
        <v>0</v>
      </c>
      <c r="AA27" s="679">
        <v>23</v>
      </c>
      <c r="AB27" s="679">
        <f t="shared" si="7"/>
        <v>0</v>
      </c>
      <c r="AC27" s="679">
        <v>0</v>
      </c>
      <c r="AD27" s="679">
        <v>0</v>
      </c>
      <c r="AE27" s="679">
        <v>0</v>
      </c>
      <c r="AF27" s="679">
        <v>0</v>
      </c>
      <c r="AG27" s="679">
        <v>0</v>
      </c>
      <c r="AH27" s="679">
        <v>0</v>
      </c>
      <c r="AI27" s="706"/>
      <c r="AJ27" s="684" t="s">
        <v>5</v>
      </c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</row>
    <row r="28" spans="1:254" s="164" customFormat="1" ht="24" customHeight="1">
      <c r="A28" s="678" t="s">
        <v>515</v>
      </c>
      <c r="B28" s="678" t="s">
        <v>506</v>
      </c>
      <c r="C28" s="679">
        <f t="shared" si="3"/>
        <v>21</v>
      </c>
      <c r="D28" s="679">
        <f t="shared" si="4"/>
        <v>7</v>
      </c>
      <c r="E28" s="679">
        <f t="shared" si="4"/>
        <v>11</v>
      </c>
      <c r="F28" s="679">
        <f t="shared" si="4"/>
        <v>0</v>
      </c>
      <c r="G28" s="679">
        <f t="shared" si="4"/>
        <v>3</v>
      </c>
      <c r="H28" s="679">
        <f t="shared" si="4"/>
        <v>0</v>
      </c>
      <c r="I28" s="679">
        <f t="shared" si="4"/>
        <v>0</v>
      </c>
      <c r="J28" s="679">
        <f t="shared" si="5"/>
        <v>18</v>
      </c>
      <c r="K28" s="679">
        <v>5</v>
      </c>
      <c r="L28" s="679">
        <v>10</v>
      </c>
      <c r="M28" s="679">
        <v>0</v>
      </c>
      <c r="N28" s="679">
        <v>3</v>
      </c>
      <c r="O28" s="679">
        <v>0</v>
      </c>
      <c r="P28" s="679">
        <v>0</v>
      </c>
      <c r="Q28" s="702" t="s">
        <v>7</v>
      </c>
      <c r="R28" s="681" t="s">
        <v>4</v>
      </c>
      <c r="S28" s="683" t="s">
        <v>515</v>
      </c>
      <c r="T28" s="683" t="s">
        <v>508</v>
      </c>
      <c r="U28" s="681">
        <f t="shared" si="6"/>
        <v>3</v>
      </c>
      <c r="V28" s="679">
        <v>2</v>
      </c>
      <c r="W28" s="679">
        <v>1</v>
      </c>
      <c r="X28" s="679">
        <v>0</v>
      </c>
      <c r="Y28" s="679">
        <v>0</v>
      </c>
      <c r="Z28" s="679">
        <v>0</v>
      </c>
      <c r="AA28" s="679">
        <v>0</v>
      </c>
      <c r="AB28" s="679">
        <f t="shared" si="7"/>
        <v>0</v>
      </c>
      <c r="AC28" s="679">
        <v>0</v>
      </c>
      <c r="AD28" s="679">
        <v>0</v>
      </c>
      <c r="AE28" s="679">
        <v>0</v>
      </c>
      <c r="AF28" s="679">
        <v>0</v>
      </c>
      <c r="AG28" s="679">
        <v>0</v>
      </c>
      <c r="AH28" s="679">
        <v>0</v>
      </c>
      <c r="AI28" s="702" t="s">
        <v>7</v>
      </c>
      <c r="AJ28" s="684" t="s">
        <v>4</v>
      </c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</row>
    <row r="29" spans="1:254" s="164" customFormat="1" ht="24" customHeight="1">
      <c r="A29" s="678"/>
      <c r="B29" s="678" t="s">
        <v>509</v>
      </c>
      <c r="C29" s="679">
        <f t="shared" si="3"/>
        <v>13449</v>
      </c>
      <c r="D29" s="679">
        <f t="shared" si="4"/>
        <v>5097</v>
      </c>
      <c r="E29" s="679">
        <f t="shared" si="4"/>
        <v>1043</v>
      </c>
      <c r="F29" s="679">
        <f t="shared" si="4"/>
        <v>0</v>
      </c>
      <c r="G29" s="679">
        <f t="shared" si="4"/>
        <v>7309</v>
      </c>
      <c r="H29" s="679">
        <f t="shared" si="4"/>
        <v>0</v>
      </c>
      <c r="I29" s="679">
        <f t="shared" si="4"/>
        <v>0</v>
      </c>
      <c r="J29" s="679">
        <f t="shared" si="5"/>
        <v>13000</v>
      </c>
      <c r="K29" s="679">
        <v>5097</v>
      </c>
      <c r="L29" s="679">
        <v>594</v>
      </c>
      <c r="M29" s="679">
        <v>0</v>
      </c>
      <c r="N29" s="679">
        <v>7309</v>
      </c>
      <c r="O29" s="679">
        <v>0</v>
      </c>
      <c r="P29" s="679">
        <v>0</v>
      </c>
      <c r="Q29" s="702"/>
      <c r="R29" s="681" t="s">
        <v>378</v>
      </c>
      <c r="S29" s="683"/>
      <c r="T29" s="683" t="s">
        <v>509</v>
      </c>
      <c r="U29" s="681">
        <f t="shared" si="6"/>
        <v>449</v>
      </c>
      <c r="V29" s="679">
        <v>0</v>
      </c>
      <c r="W29" s="679">
        <v>449</v>
      </c>
      <c r="X29" s="679">
        <v>0</v>
      </c>
      <c r="Y29" s="679">
        <v>0</v>
      </c>
      <c r="Z29" s="679">
        <v>0</v>
      </c>
      <c r="AA29" s="679">
        <v>0</v>
      </c>
      <c r="AB29" s="679">
        <f t="shared" si="7"/>
        <v>0</v>
      </c>
      <c r="AC29" s="679">
        <v>0</v>
      </c>
      <c r="AD29" s="679">
        <v>0</v>
      </c>
      <c r="AE29" s="679">
        <v>0</v>
      </c>
      <c r="AF29" s="679">
        <v>0</v>
      </c>
      <c r="AG29" s="679">
        <v>0</v>
      </c>
      <c r="AH29" s="679">
        <v>0</v>
      </c>
      <c r="AI29" s="703"/>
      <c r="AJ29" s="684" t="s">
        <v>5</v>
      </c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</row>
    <row r="30" spans="1:254" s="164" customFormat="1" ht="24" customHeight="1">
      <c r="A30" s="678" t="s">
        <v>516</v>
      </c>
      <c r="B30" s="678" t="s">
        <v>506</v>
      </c>
      <c r="C30" s="679">
        <f t="shared" si="3"/>
        <v>38</v>
      </c>
      <c r="D30" s="679">
        <f t="shared" si="4"/>
        <v>22</v>
      </c>
      <c r="E30" s="679">
        <f t="shared" si="4"/>
        <v>15</v>
      </c>
      <c r="F30" s="679">
        <f t="shared" si="4"/>
        <v>0</v>
      </c>
      <c r="G30" s="679">
        <f t="shared" si="4"/>
        <v>1</v>
      </c>
      <c r="H30" s="679">
        <f t="shared" si="4"/>
        <v>0</v>
      </c>
      <c r="I30" s="679">
        <f t="shared" si="4"/>
        <v>0</v>
      </c>
      <c r="J30" s="679">
        <f t="shared" si="5"/>
        <v>20</v>
      </c>
      <c r="K30" s="679">
        <v>13</v>
      </c>
      <c r="L30" s="679">
        <v>7</v>
      </c>
      <c r="M30" s="679">
        <v>0</v>
      </c>
      <c r="N30" s="679">
        <v>0</v>
      </c>
      <c r="O30" s="679">
        <v>0</v>
      </c>
      <c r="P30" s="679">
        <v>0</v>
      </c>
      <c r="Q30" s="703" t="s">
        <v>424</v>
      </c>
      <c r="R30" s="681" t="s">
        <v>4</v>
      </c>
      <c r="S30" s="683" t="s">
        <v>517</v>
      </c>
      <c r="T30" s="683" t="s">
        <v>508</v>
      </c>
      <c r="U30" s="681">
        <f t="shared" si="6"/>
        <v>16</v>
      </c>
      <c r="V30" s="679">
        <v>8</v>
      </c>
      <c r="W30" s="679">
        <v>7</v>
      </c>
      <c r="X30" s="679">
        <v>0</v>
      </c>
      <c r="Y30" s="679">
        <v>1</v>
      </c>
      <c r="Z30" s="679">
        <v>0</v>
      </c>
      <c r="AA30" s="679">
        <v>0</v>
      </c>
      <c r="AB30" s="679">
        <f t="shared" si="7"/>
        <v>2</v>
      </c>
      <c r="AC30" s="679">
        <v>1</v>
      </c>
      <c r="AD30" s="679">
        <v>1</v>
      </c>
      <c r="AE30" s="679">
        <v>0</v>
      </c>
      <c r="AF30" s="679">
        <v>0</v>
      </c>
      <c r="AG30" s="679">
        <v>0</v>
      </c>
      <c r="AH30" s="679">
        <v>0</v>
      </c>
      <c r="AI30" s="703" t="s">
        <v>424</v>
      </c>
      <c r="AJ30" s="684" t="s">
        <v>4</v>
      </c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</row>
    <row r="31" spans="1:254" s="164" customFormat="1" ht="24" customHeight="1">
      <c r="A31" s="678" t="s">
        <v>518</v>
      </c>
      <c r="B31" s="678" t="s">
        <v>509</v>
      </c>
      <c r="C31" s="679">
        <f t="shared" si="3"/>
        <v>15042</v>
      </c>
      <c r="D31" s="679">
        <f t="shared" si="4"/>
        <v>10176</v>
      </c>
      <c r="E31" s="679">
        <f t="shared" si="4"/>
        <v>4804</v>
      </c>
      <c r="F31" s="679">
        <f t="shared" si="4"/>
        <v>0</v>
      </c>
      <c r="G31" s="679">
        <f t="shared" si="4"/>
        <v>62</v>
      </c>
      <c r="H31" s="679">
        <f t="shared" si="4"/>
        <v>0</v>
      </c>
      <c r="I31" s="679">
        <f t="shared" si="4"/>
        <v>0</v>
      </c>
      <c r="J31" s="679">
        <f t="shared" si="5"/>
        <v>10700</v>
      </c>
      <c r="K31" s="679">
        <v>7132</v>
      </c>
      <c r="L31" s="679">
        <v>3568</v>
      </c>
      <c r="M31" s="679">
        <v>0</v>
      </c>
      <c r="N31" s="679">
        <v>0</v>
      </c>
      <c r="O31" s="679">
        <v>0</v>
      </c>
      <c r="P31" s="679">
        <v>0</v>
      </c>
      <c r="Q31" s="702" t="s">
        <v>425</v>
      </c>
      <c r="R31" s="681" t="s">
        <v>5</v>
      </c>
      <c r="S31" s="683" t="s">
        <v>518</v>
      </c>
      <c r="T31" s="683" t="s">
        <v>509</v>
      </c>
      <c r="U31" s="681">
        <f t="shared" si="6"/>
        <v>1697</v>
      </c>
      <c r="V31" s="679">
        <v>1376</v>
      </c>
      <c r="W31" s="679">
        <v>259</v>
      </c>
      <c r="X31" s="679">
        <v>0</v>
      </c>
      <c r="Y31" s="679">
        <v>62</v>
      </c>
      <c r="Z31" s="679">
        <v>0</v>
      </c>
      <c r="AA31" s="679">
        <v>0</v>
      </c>
      <c r="AB31" s="679">
        <f t="shared" si="7"/>
        <v>2645</v>
      </c>
      <c r="AC31" s="679">
        <v>1668</v>
      </c>
      <c r="AD31" s="679">
        <v>977</v>
      </c>
      <c r="AE31" s="679">
        <v>0</v>
      </c>
      <c r="AF31" s="679">
        <v>0</v>
      </c>
      <c r="AG31" s="679">
        <v>0</v>
      </c>
      <c r="AH31" s="679">
        <v>0</v>
      </c>
      <c r="AI31" s="702" t="s">
        <v>425</v>
      </c>
      <c r="AJ31" s="684" t="s">
        <v>5</v>
      </c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</row>
    <row r="32" spans="1:254" s="164" customFormat="1" ht="24" customHeight="1">
      <c r="A32" s="678" t="s">
        <v>519</v>
      </c>
      <c r="B32" s="678" t="s">
        <v>506</v>
      </c>
      <c r="C32" s="679">
        <f t="shared" si="3"/>
        <v>79</v>
      </c>
      <c r="D32" s="679">
        <f t="shared" si="4"/>
        <v>2</v>
      </c>
      <c r="E32" s="679">
        <f t="shared" si="4"/>
        <v>71</v>
      </c>
      <c r="F32" s="679">
        <f t="shared" si="4"/>
        <v>2</v>
      </c>
      <c r="G32" s="679">
        <f t="shared" si="4"/>
        <v>0</v>
      </c>
      <c r="H32" s="679">
        <f t="shared" si="4"/>
        <v>1</v>
      </c>
      <c r="I32" s="679">
        <f t="shared" si="4"/>
        <v>3</v>
      </c>
      <c r="J32" s="679">
        <f t="shared" si="5"/>
        <v>46</v>
      </c>
      <c r="K32" s="679">
        <v>1</v>
      </c>
      <c r="L32" s="679">
        <v>41</v>
      </c>
      <c r="M32" s="679">
        <v>1</v>
      </c>
      <c r="N32" s="679">
        <v>0</v>
      </c>
      <c r="O32" s="679">
        <v>0</v>
      </c>
      <c r="P32" s="679">
        <v>3</v>
      </c>
      <c r="Q32" s="702" t="s">
        <v>3</v>
      </c>
      <c r="R32" s="681" t="s">
        <v>4</v>
      </c>
      <c r="S32" s="683" t="s">
        <v>519</v>
      </c>
      <c r="T32" s="683" t="s">
        <v>508</v>
      </c>
      <c r="U32" s="681">
        <f t="shared" si="6"/>
        <v>33</v>
      </c>
      <c r="V32" s="679">
        <v>1</v>
      </c>
      <c r="W32" s="679">
        <v>30</v>
      </c>
      <c r="X32" s="679">
        <v>1</v>
      </c>
      <c r="Y32" s="679">
        <v>0</v>
      </c>
      <c r="Z32" s="679">
        <v>1</v>
      </c>
      <c r="AA32" s="679">
        <v>0</v>
      </c>
      <c r="AB32" s="679">
        <f t="shared" si="7"/>
        <v>0</v>
      </c>
      <c r="AC32" s="679">
        <v>0</v>
      </c>
      <c r="AD32" s="679">
        <v>0</v>
      </c>
      <c r="AE32" s="679">
        <v>0</v>
      </c>
      <c r="AF32" s="679">
        <v>0</v>
      </c>
      <c r="AG32" s="679">
        <v>0</v>
      </c>
      <c r="AH32" s="679">
        <v>0</v>
      </c>
      <c r="AI32" s="702" t="s">
        <v>3</v>
      </c>
      <c r="AJ32" s="684" t="s">
        <v>4</v>
      </c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</row>
    <row r="33" spans="1:254" s="164" customFormat="1" ht="24" customHeight="1">
      <c r="A33" s="678"/>
      <c r="B33" s="678" t="s">
        <v>509</v>
      </c>
      <c r="C33" s="679">
        <f t="shared" si="3"/>
        <v>10918</v>
      </c>
      <c r="D33" s="679">
        <f t="shared" si="4"/>
        <v>616</v>
      </c>
      <c r="E33" s="679">
        <f t="shared" si="4"/>
        <v>10118</v>
      </c>
      <c r="F33" s="679">
        <f t="shared" si="4"/>
        <v>79</v>
      </c>
      <c r="G33" s="679">
        <f t="shared" si="4"/>
        <v>0</v>
      </c>
      <c r="H33" s="679">
        <f t="shared" si="4"/>
        <v>37</v>
      </c>
      <c r="I33" s="679">
        <f t="shared" si="4"/>
        <v>68</v>
      </c>
      <c r="J33" s="679">
        <f t="shared" si="5"/>
        <v>8276</v>
      </c>
      <c r="K33" s="679">
        <v>325</v>
      </c>
      <c r="L33" s="679">
        <v>7772</v>
      </c>
      <c r="M33" s="679">
        <v>111</v>
      </c>
      <c r="N33" s="679">
        <v>0</v>
      </c>
      <c r="O33" s="679">
        <v>0</v>
      </c>
      <c r="P33" s="679">
        <v>68</v>
      </c>
      <c r="Q33" s="707"/>
      <c r="R33" s="681" t="s">
        <v>434</v>
      </c>
      <c r="S33" s="683"/>
      <c r="T33" s="683" t="s">
        <v>509</v>
      </c>
      <c r="U33" s="681">
        <f t="shared" si="6"/>
        <v>2595</v>
      </c>
      <c r="V33" s="679">
        <v>300</v>
      </c>
      <c r="W33" s="679">
        <v>2290</v>
      </c>
      <c r="X33" s="679">
        <v>-32</v>
      </c>
      <c r="Y33" s="679">
        <v>0</v>
      </c>
      <c r="Z33" s="679">
        <v>37</v>
      </c>
      <c r="AA33" s="679">
        <v>0</v>
      </c>
      <c r="AB33" s="679">
        <f t="shared" si="7"/>
        <v>47</v>
      </c>
      <c r="AC33" s="679">
        <v>-9</v>
      </c>
      <c r="AD33" s="679">
        <v>56</v>
      </c>
      <c r="AE33" s="679">
        <v>0</v>
      </c>
      <c r="AF33" s="679">
        <v>0</v>
      </c>
      <c r="AG33" s="679">
        <v>0</v>
      </c>
      <c r="AH33" s="679">
        <v>0</v>
      </c>
      <c r="AI33" s="703"/>
      <c r="AJ33" s="684" t="s">
        <v>5</v>
      </c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</row>
    <row r="34" spans="1:36" s="535" customFormat="1" ht="5.25" customHeight="1" thickBot="1">
      <c r="A34" s="527"/>
      <c r="B34" s="527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9"/>
      <c r="Q34" s="530"/>
      <c r="R34" s="531"/>
      <c r="S34" s="527"/>
      <c r="T34" s="527"/>
      <c r="U34" s="532"/>
      <c r="V34" s="532"/>
      <c r="W34" s="532"/>
      <c r="X34" s="532"/>
      <c r="Y34" s="532"/>
      <c r="Z34" s="532"/>
      <c r="AA34" s="533"/>
      <c r="AB34" s="532"/>
      <c r="AC34" s="533"/>
      <c r="AD34" s="534"/>
      <c r="AE34" s="533"/>
      <c r="AF34" s="533"/>
      <c r="AG34" s="533"/>
      <c r="AH34" s="533"/>
      <c r="AI34" s="530"/>
      <c r="AJ34" s="531"/>
    </row>
    <row r="35" spans="1:28" s="148" customFormat="1" ht="12.75" customHeight="1">
      <c r="A35" s="536" t="s">
        <v>479</v>
      </c>
      <c r="B35" s="146"/>
      <c r="C35" s="147"/>
      <c r="D35" s="147"/>
      <c r="E35" s="147"/>
      <c r="F35" s="147"/>
      <c r="G35" s="147"/>
      <c r="H35" s="147"/>
      <c r="I35" s="147"/>
      <c r="J35" s="537" t="s">
        <v>480</v>
      </c>
      <c r="S35" s="536" t="s">
        <v>479</v>
      </c>
      <c r="T35" s="151"/>
      <c r="AB35" s="537" t="s">
        <v>480</v>
      </c>
    </row>
    <row r="36" spans="1:28" s="148" customFormat="1" ht="12.75" customHeight="1">
      <c r="A36" s="13" t="s">
        <v>342</v>
      </c>
      <c r="B36" s="146"/>
      <c r="C36" s="147"/>
      <c r="D36" s="538"/>
      <c r="E36" s="538"/>
      <c r="F36" s="538"/>
      <c r="G36" s="538"/>
      <c r="H36" s="538"/>
      <c r="I36" s="538"/>
      <c r="J36" s="14" t="s">
        <v>481</v>
      </c>
      <c r="K36" s="149"/>
      <c r="L36" s="149"/>
      <c r="M36" s="149"/>
      <c r="N36" s="149"/>
      <c r="O36" s="149"/>
      <c r="P36" s="149"/>
      <c r="S36" s="13" t="s">
        <v>261</v>
      </c>
      <c r="T36" s="151"/>
      <c r="AB36" s="14" t="s">
        <v>481</v>
      </c>
    </row>
    <row r="37" spans="1:36" s="148" customFormat="1" ht="12.75" customHeight="1">
      <c r="A37" s="145"/>
      <c r="B37" s="146"/>
      <c r="C37" s="147"/>
      <c r="D37" s="147"/>
      <c r="E37" s="147"/>
      <c r="F37" s="147"/>
      <c r="G37" s="147"/>
      <c r="H37" s="147"/>
      <c r="I37" s="147"/>
      <c r="R37" s="537"/>
      <c r="S37" s="150"/>
      <c r="T37" s="151"/>
      <c r="AJ37" s="537"/>
    </row>
    <row r="38" ht="14.25" customHeight="1"/>
    <row r="39" ht="12" customHeight="1"/>
    <row r="40" ht="12" customHeight="1"/>
    <row r="42" ht="12.75" customHeight="1"/>
    <row r="43" ht="12.75" customHeight="1"/>
    <row r="44" spans="22:26" ht="12.75" customHeight="1">
      <c r="V44" s="148"/>
      <c r="W44" s="148"/>
      <c r="X44" s="148"/>
      <c r="Y44" s="148"/>
      <c r="Z44" s="148"/>
    </row>
    <row r="45" ht="13.5" customHeight="1"/>
  </sheetData>
  <sheetProtection/>
  <mergeCells count="13">
    <mergeCell ref="Q22:Q23"/>
    <mergeCell ref="S3:AA3"/>
    <mergeCell ref="AI22:AI23"/>
    <mergeCell ref="AI24:AI25"/>
    <mergeCell ref="Q24:Q25"/>
    <mergeCell ref="C6:I6"/>
    <mergeCell ref="A3:I3"/>
    <mergeCell ref="U6:AA6"/>
    <mergeCell ref="A6:B9"/>
    <mergeCell ref="AI6:AJ9"/>
    <mergeCell ref="S6:T9"/>
    <mergeCell ref="AB6:AH6"/>
    <mergeCell ref="Q6:R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U23"/>
  <sheetViews>
    <sheetView view="pageBreakPreview" zoomScaleSheetLayoutView="100" workbookViewId="0" topLeftCell="A1">
      <selection activeCell="K20" sqref="K20"/>
    </sheetView>
  </sheetViews>
  <sheetFormatPr defaultColWidth="7.99609375" defaultRowHeight="13.5"/>
  <cols>
    <col min="1" max="1" width="9.77734375" style="143" customWidth="1"/>
    <col min="2" max="2" width="7.21484375" style="143" customWidth="1"/>
    <col min="3" max="3" width="7.77734375" style="143" customWidth="1"/>
    <col min="4" max="4" width="5.99609375" style="143" customWidth="1"/>
    <col min="5" max="5" width="7.10546875" style="143" customWidth="1"/>
    <col min="6" max="6" width="7.21484375" style="143" customWidth="1"/>
    <col min="7" max="7" width="7.10546875" style="143" customWidth="1"/>
    <col min="8" max="8" width="7.21484375" style="143" customWidth="1"/>
    <col min="9" max="9" width="6.77734375" style="143" customWidth="1"/>
    <col min="10" max="10" width="7.21484375" style="143" customWidth="1"/>
    <col min="11" max="11" width="6.99609375" style="143" customWidth="1"/>
    <col min="12" max="12" width="7.3359375" style="143" customWidth="1"/>
    <col min="13" max="13" width="6.10546875" style="143" customWidth="1"/>
    <col min="14" max="14" width="7.3359375" style="143" customWidth="1"/>
    <col min="15" max="15" width="6.10546875" style="143" customWidth="1"/>
    <col min="16" max="16" width="6.77734375" style="143" customWidth="1"/>
    <col min="17" max="17" width="6.6640625" style="143" customWidth="1"/>
    <col min="18" max="18" width="10.4453125" style="143" customWidth="1"/>
    <col min="19" max="20" width="0.44140625" style="143" customWidth="1"/>
    <col min="21" max="16384" width="7.99609375" style="143" customWidth="1"/>
  </cols>
  <sheetData>
    <row r="1" spans="1:18" s="525" customFormat="1" ht="12">
      <c r="A1" s="1" t="s">
        <v>266</v>
      </c>
      <c r="R1" s="526" t="s">
        <v>64</v>
      </c>
    </row>
    <row r="2" s="140" customFormat="1" ht="11.25"/>
    <row r="3" spans="1:18" s="170" customFormat="1" ht="22.5">
      <c r="A3" s="169" t="s">
        <v>520</v>
      </c>
      <c r="B3" s="169"/>
      <c r="C3" s="169"/>
      <c r="D3" s="169"/>
      <c r="E3" s="169"/>
      <c r="F3" s="169"/>
      <c r="G3" s="169"/>
      <c r="H3" s="169"/>
      <c r="I3" s="169"/>
      <c r="J3" s="169" t="s">
        <v>521</v>
      </c>
      <c r="K3" s="169"/>
      <c r="L3" s="169"/>
      <c r="M3" s="169"/>
      <c r="N3" s="169"/>
      <c r="O3" s="169"/>
      <c r="P3" s="169"/>
      <c r="Q3" s="169"/>
      <c r="R3" s="169"/>
    </row>
    <row r="4" spans="1:18" s="142" customFormat="1" ht="1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s="172" customFormat="1" ht="15.75" thickBot="1">
      <c r="A5" s="171" t="s">
        <v>283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 t="s">
        <v>284</v>
      </c>
    </row>
    <row r="6" spans="1:18" s="172" customFormat="1" ht="20.25" customHeight="1">
      <c r="A6" s="1267" t="s">
        <v>522</v>
      </c>
      <c r="B6" s="708" t="s">
        <v>523</v>
      </c>
      <c r="C6" s="709"/>
      <c r="D6" s="708" t="s">
        <v>524</v>
      </c>
      <c r="E6" s="709"/>
      <c r="F6" s="708" t="s">
        <v>525</v>
      </c>
      <c r="G6" s="709"/>
      <c r="H6" s="1269" t="s">
        <v>526</v>
      </c>
      <c r="I6" s="1270"/>
      <c r="J6" s="708" t="s">
        <v>527</v>
      </c>
      <c r="K6" s="709"/>
      <c r="L6" s="1269" t="s">
        <v>528</v>
      </c>
      <c r="M6" s="1270"/>
      <c r="N6" s="708" t="s">
        <v>529</v>
      </c>
      <c r="O6" s="709"/>
      <c r="P6" s="708" t="s">
        <v>530</v>
      </c>
      <c r="Q6" s="709"/>
      <c r="R6" s="1265" t="s">
        <v>65</v>
      </c>
    </row>
    <row r="7" spans="1:18" s="172" customFormat="1" ht="27.75" customHeight="1">
      <c r="A7" s="1268"/>
      <c r="B7" s="710" t="s">
        <v>2</v>
      </c>
      <c r="C7" s="711"/>
      <c r="D7" s="710" t="s">
        <v>8</v>
      </c>
      <c r="E7" s="711"/>
      <c r="F7" s="710" t="s">
        <v>9</v>
      </c>
      <c r="G7" s="711"/>
      <c r="H7" s="1271" t="s">
        <v>531</v>
      </c>
      <c r="I7" s="1272"/>
      <c r="J7" s="710" t="s">
        <v>101</v>
      </c>
      <c r="K7" s="711"/>
      <c r="L7" s="1273" t="s">
        <v>102</v>
      </c>
      <c r="M7" s="1274"/>
      <c r="N7" s="710" t="s">
        <v>7</v>
      </c>
      <c r="O7" s="711"/>
      <c r="P7" s="710" t="s">
        <v>3</v>
      </c>
      <c r="Q7" s="711"/>
      <c r="R7" s="1266"/>
    </row>
    <row r="8" spans="1:18" s="172" customFormat="1" ht="20.25" customHeight="1">
      <c r="A8" s="1175"/>
      <c r="B8" s="712" t="s">
        <v>532</v>
      </c>
      <c r="C8" s="712" t="s">
        <v>509</v>
      </c>
      <c r="D8" s="712" t="s">
        <v>532</v>
      </c>
      <c r="E8" s="712" t="s">
        <v>509</v>
      </c>
      <c r="F8" s="712" t="s">
        <v>532</v>
      </c>
      <c r="G8" s="712" t="s">
        <v>509</v>
      </c>
      <c r="H8" s="712" t="s">
        <v>532</v>
      </c>
      <c r="I8" s="712" t="s">
        <v>509</v>
      </c>
      <c r="J8" s="712" t="s">
        <v>532</v>
      </c>
      <c r="K8" s="712" t="s">
        <v>509</v>
      </c>
      <c r="L8" s="712" t="s">
        <v>532</v>
      </c>
      <c r="M8" s="712" t="s">
        <v>509</v>
      </c>
      <c r="N8" s="712" t="s">
        <v>532</v>
      </c>
      <c r="O8" s="712" t="s">
        <v>509</v>
      </c>
      <c r="P8" s="712" t="s">
        <v>532</v>
      </c>
      <c r="Q8" s="712" t="s">
        <v>509</v>
      </c>
      <c r="R8" s="1178"/>
    </row>
    <row r="9" spans="1:18" s="172" customFormat="1" ht="31.5" customHeight="1">
      <c r="A9" s="1176"/>
      <c r="B9" s="713" t="s">
        <v>10</v>
      </c>
      <c r="C9" s="713" t="s">
        <v>11</v>
      </c>
      <c r="D9" s="713" t="s">
        <v>10</v>
      </c>
      <c r="E9" s="713" t="s">
        <v>11</v>
      </c>
      <c r="F9" s="713" t="s">
        <v>10</v>
      </c>
      <c r="G9" s="713" t="s">
        <v>11</v>
      </c>
      <c r="H9" s="713" t="s">
        <v>10</v>
      </c>
      <c r="I9" s="713" t="s">
        <v>11</v>
      </c>
      <c r="J9" s="713" t="s">
        <v>10</v>
      </c>
      <c r="K9" s="713" t="s">
        <v>11</v>
      </c>
      <c r="L9" s="713" t="s">
        <v>10</v>
      </c>
      <c r="M9" s="713" t="s">
        <v>11</v>
      </c>
      <c r="N9" s="713" t="s">
        <v>10</v>
      </c>
      <c r="O9" s="713" t="s">
        <v>11</v>
      </c>
      <c r="P9" s="713" t="s">
        <v>10</v>
      </c>
      <c r="Q9" s="713" t="s">
        <v>11</v>
      </c>
      <c r="R9" s="1179"/>
    </row>
    <row r="10" spans="1:255" s="171" customFormat="1" ht="22.5" customHeight="1">
      <c r="A10" s="714">
        <v>2015</v>
      </c>
      <c r="B10" s="715">
        <v>1147</v>
      </c>
      <c r="C10" s="635">
        <v>336072</v>
      </c>
      <c r="D10" s="716">
        <v>584</v>
      </c>
      <c r="E10" s="716">
        <v>162451</v>
      </c>
      <c r="F10" s="716">
        <v>262</v>
      </c>
      <c r="G10" s="716">
        <v>52436</v>
      </c>
      <c r="H10" s="716">
        <v>100</v>
      </c>
      <c r="I10" s="716">
        <v>41615</v>
      </c>
      <c r="J10" s="716">
        <v>84</v>
      </c>
      <c r="K10" s="716">
        <v>37503</v>
      </c>
      <c r="L10" s="716">
        <v>32</v>
      </c>
      <c r="M10" s="716">
        <v>7369</v>
      </c>
      <c r="N10" s="716">
        <v>16</v>
      </c>
      <c r="O10" s="716">
        <v>481</v>
      </c>
      <c r="P10" s="716">
        <v>69</v>
      </c>
      <c r="Q10" s="716">
        <v>34217</v>
      </c>
      <c r="R10" s="717">
        <v>2015</v>
      </c>
      <c r="S10" s="173"/>
      <c r="T10" s="173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</row>
    <row r="11" spans="1:255" s="171" customFormat="1" ht="22.5" customHeight="1">
      <c r="A11" s="714">
        <v>2016</v>
      </c>
      <c r="B11" s="715">
        <v>1266</v>
      </c>
      <c r="C11" s="635">
        <v>466423</v>
      </c>
      <c r="D11" s="716">
        <v>663</v>
      </c>
      <c r="E11" s="716">
        <v>200744</v>
      </c>
      <c r="F11" s="716">
        <v>249</v>
      </c>
      <c r="G11" s="716">
        <v>84310</v>
      </c>
      <c r="H11" s="716">
        <v>174</v>
      </c>
      <c r="I11" s="716">
        <v>104689</v>
      </c>
      <c r="J11" s="716">
        <v>43</v>
      </c>
      <c r="K11" s="716">
        <v>32358</v>
      </c>
      <c r="L11" s="716">
        <v>40</v>
      </c>
      <c r="M11" s="716">
        <v>14808</v>
      </c>
      <c r="N11" s="716">
        <v>8</v>
      </c>
      <c r="O11" s="716">
        <v>811</v>
      </c>
      <c r="P11" s="716">
        <v>89</v>
      </c>
      <c r="Q11" s="716">
        <v>28703</v>
      </c>
      <c r="R11" s="717">
        <v>2016</v>
      </c>
      <c r="S11" s="173"/>
      <c r="T11" s="173"/>
      <c r="U11" s="173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  <c r="IU11" s="174"/>
    </row>
    <row r="12" spans="1:255" s="171" customFormat="1" ht="22.5" customHeight="1">
      <c r="A12" s="714">
        <v>2017</v>
      </c>
      <c r="B12" s="715">
        <v>1420</v>
      </c>
      <c r="C12" s="635">
        <v>610028</v>
      </c>
      <c r="D12" s="716">
        <v>621</v>
      </c>
      <c r="E12" s="716">
        <v>227880</v>
      </c>
      <c r="F12" s="716">
        <v>302</v>
      </c>
      <c r="G12" s="716">
        <v>83596</v>
      </c>
      <c r="H12" s="716">
        <v>312</v>
      </c>
      <c r="I12" s="716">
        <v>216822</v>
      </c>
      <c r="J12" s="716">
        <v>63</v>
      </c>
      <c r="K12" s="716">
        <v>16517</v>
      </c>
      <c r="L12" s="716">
        <v>32</v>
      </c>
      <c r="M12" s="716">
        <v>11128</v>
      </c>
      <c r="N12" s="716">
        <v>27</v>
      </c>
      <c r="O12" s="716">
        <v>11925</v>
      </c>
      <c r="P12" s="716">
        <v>63</v>
      </c>
      <c r="Q12" s="716">
        <v>42160</v>
      </c>
      <c r="R12" s="717">
        <v>2017</v>
      </c>
      <c r="S12" s="173"/>
      <c r="T12" s="173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V12" s="174"/>
      <c r="GW12" s="174"/>
      <c r="GX12" s="174"/>
      <c r="GY12" s="174"/>
      <c r="GZ12" s="174"/>
      <c r="HA12" s="174"/>
      <c r="HB12" s="174"/>
      <c r="HC12" s="174"/>
      <c r="HD12" s="174"/>
      <c r="HE12" s="174"/>
      <c r="HF12" s="174"/>
      <c r="HG12" s="174"/>
      <c r="HH12" s="174"/>
      <c r="HI12" s="174"/>
      <c r="HJ12" s="174"/>
      <c r="HK12" s="174"/>
      <c r="HL12" s="174"/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4"/>
      <c r="HX12" s="174"/>
      <c r="HY12" s="174"/>
      <c r="HZ12" s="174"/>
      <c r="IA12" s="174"/>
      <c r="IB12" s="174"/>
      <c r="IC12" s="174"/>
      <c r="ID12" s="174"/>
      <c r="IE12" s="174"/>
      <c r="IF12" s="174"/>
      <c r="IG12" s="174"/>
      <c r="IH12" s="174"/>
      <c r="II12" s="174"/>
      <c r="IJ12" s="174"/>
      <c r="IK12" s="174"/>
      <c r="IL12" s="174"/>
      <c r="IM12" s="174"/>
      <c r="IN12" s="174"/>
      <c r="IO12" s="174"/>
      <c r="IP12" s="174"/>
      <c r="IQ12" s="174"/>
      <c r="IR12" s="174"/>
      <c r="IS12" s="174"/>
      <c r="IT12" s="174"/>
      <c r="IU12" s="174"/>
    </row>
    <row r="13" spans="1:255" s="171" customFormat="1" ht="22.5" customHeight="1">
      <c r="A13" s="714">
        <v>2018</v>
      </c>
      <c r="B13" s="715">
        <v>1359</v>
      </c>
      <c r="C13" s="635">
        <v>325369</v>
      </c>
      <c r="D13" s="716">
        <v>400</v>
      </c>
      <c r="E13" s="716">
        <v>37610</v>
      </c>
      <c r="F13" s="716">
        <v>260</v>
      </c>
      <c r="G13" s="716">
        <v>116184</v>
      </c>
      <c r="H13" s="716">
        <v>522</v>
      </c>
      <c r="I13" s="716">
        <v>131146</v>
      </c>
      <c r="J13" s="716">
        <v>132</v>
      </c>
      <c r="K13" s="716">
        <v>30598</v>
      </c>
      <c r="L13" s="716">
        <v>32</v>
      </c>
      <c r="M13" s="716">
        <v>7109</v>
      </c>
      <c r="N13" s="716">
        <v>9</v>
      </c>
      <c r="O13" s="716">
        <v>1266</v>
      </c>
      <c r="P13" s="716">
        <v>4</v>
      </c>
      <c r="Q13" s="716">
        <v>1456</v>
      </c>
      <c r="R13" s="717">
        <v>2018</v>
      </c>
      <c r="S13" s="173"/>
      <c r="T13" s="173"/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  <c r="IU13" s="174"/>
    </row>
    <row r="14" spans="1:255" s="171" customFormat="1" ht="22.5" customHeight="1">
      <c r="A14" s="718">
        <v>2019</v>
      </c>
      <c r="B14" s="719">
        <f>D14+F14+H14+J14+L14+N14+P14</f>
        <v>1555</v>
      </c>
      <c r="C14" s="640">
        <f>E14+G14+I14+K14+M14+O14+Q14</f>
        <v>371442</v>
      </c>
      <c r="D14" s="720">
        <v>452</v>
      </c>
      <c r="E14" s="720">
        <v>41555</v>
      </c>
      <c r="F14" s="720">
        <v>305</v>
      </c>
      <c r="G14" s="720">
        <v>114364</v>
      </c>
      <c r="H14" s="720">
        <v>596</v>
      </c>
      <c r="I14" s="720">
        <v>154002</v>
      </c>
      <c r="J14" s="720">
        <v>64</v>
      </c>
      <c r="K14" s="720">
        <v>22112</v>
      </c>
      <c r="L14" s="720">
        <v>38</v>
      </c>
      <c r="M14" s="720">
        <v>15042</v>
      </c>
      <c r="N14" s="720">
        <v>21</v>
      </c>
      <c r="O14" s="720">
        <v>13449</v>
      </c>
      <c r="P14" s="720">
        <v>79</v>
      </c>
      <c r="Q14" s="721">
        <v>10918</v>
      </c>
      <c r="R14" s="722">
        <v>2019</v>
      </c>
      <c r="S14" s="173"/>
      <c r="T14" s="173"/>
      <c r="U14" s="173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  <c r="IO14" s="174"/>
      <c r="IP14" s="174"/>
      <c r="IQ14" s="174"/>
      <c r="IR14" s="174"/>
      <c r="IS14" s="174"/>
      <c r="IT14" s="174"/>
      <c r="IU14" s="174"/>
    </row>
    <row r="15" spans="1:18" s="172" customFormat="1" ht="5.25" customHeight="1" thickBot="1">
      <c r="A15" s="393"/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5"/>
      <c r="R15" s="396"/>
    </row>
    <row r="16" spans="1:20" s="171" customFormat="1" ht="15">
      <c r="A16" s="175" t="s">
        <v>128</v>
      </c>
      <c r="B16" s="172"/>
      <c r="C16" s="172"/>
      <c r="D16" s="172"/>
      <c r="E16" s="172"/>
      <c r="F16" s="172"/>
      <c r="G16" s="172"/>
      <c r="H16" s="172"/>
      <c r="I16" s="172"/>
      <c r="J16" s="159" t="s">
        <v>286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</row>
    <row r="23" spans="2:3" ht="15.75">
      <c r="B23" s="144"/>
      <c r="C23" s="144"/>
    </row>
  </sheetData>
  <sheetProtection/>
  <mergeCells count="6">
    <mergeCell ref="R6:R9"/>
    <mergeCell ref="A6:A9"/>
    <mergeCell ref="H6:I6"/>
    <mergeCell ref="H7:I7"/>
    <mergeCell ref="L6:M6"/>
    <mergeCell ref="L7:M7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31"/>
  <sheetViews>
    <sheetView view="pageBreakPreview" zoomScale="110" zoomScaleSheetLayoutView="110" workbookViewId="0" topLeftCell="A1">
      <selection activeCell="A14" sqref="A14:IV14"/>
    </sheetView>
  </sheetViews>
  <sheetFormatPr defaultColWidth="7.99609375" defaultRowHeight="13.5"/>
  <cols>
    <col min="1" max="1" width="9.3359375" style="521" customWidth="1"/>
    <col min="2" max="2" width="7.88671875" style="521" customWidth="1"/>
    <col min="3" max="3" width="7.5546875" style="521" customWidth="1"/>
    <col min="4" max="4" width="7.77734375" style="524" customWidth="1"/>
    <col min="5" max="6" width="7.6640625" style="524" customWidth="1"/>
    <col min="7" max="7" width="7.5546875" style="524" customWidth="1"/>
    <col min="8" max="8" width="7.6640625" style="524" customWidth="1"/>
    <col min="9" max="9" width="6.99609375" style="524" customWidth="1"/>
    <col min="10" max="11" width="6.6640625" style="521" customWidth="1"/>
    <col min="12" max="12" width="6.77734375" style="524" customWidth="1"/>
    <col min="13" max="15" width="6.6640625" style="524" customWidth="1"/>
    <col min="16" max="16" width="6.99609375" style="524" customWidth="1"/>
    <col min="17" max="17" width="10.77734375" style="521" customWidth="1"/>
    <col min="18" max="21" width="0.671875" style="524" customWidth="1"/>
    <col min="22" max="16384" width="7.99609375" style="524" customWidth="1"/>
  </cols>
  <sheetData>
    <row r="1" spans="1:17" s="128" customFormat="1" ht="12">
      <c r="A1" s="1" t="s">
        <v>266</v>
      </c>
      <c r="B1" s="127"/>
      <c r="C1" s="127"/>
      <c r="J1" s="127"/>
      <c r="K1" s="127"/>
      <c r="Q1" s="129" t="s">
        <v>0</v>
      </c>
    </row>
    <row r="2" spans="1:17" s="128" customFormat="1" ht="12">
      <c r="A2" s="127"/>
      <c r="B2" s="127"/>
      <c r="C2" s="127"/>
      <c r="J2" s="127"/>
      <c r="K2" s="127"/>
      <c r="Q2" s="129"/>
    </row>
    <row r="3" spans="1:17" s="179" customFormat="1" ht="27">
      <c r="A3" s="177" t="s">
        <v>533</v>
      </c>
      <c r="B3" s="177"/>
      <c r="C3" s="177"/>
      <c r="D3" s="178"/>
      <c r="E3" s="178"/>
      <c r="F3" s="178"/>
      <c r="G3" s="178"/>
      <c r="H3" s="178"/>
      <c r="I3" s="178" t="s">
        <v>534</v>
      </c>
      <c r="J3" s="177"/>
      <c r="K3" s="177"/>
      <c r="L3" s="178"/>
      <c r="M3" s="178"/>
      <c r="N3" s="178"/>
      <c r="O3" s="178"/>
      <c r="P3" s="178"/>
      <c r="Q3" s="177"/>
    </row>
    <row r="4" spans="1:17" s="128" customFormat="1" ht="12">
      <c r="A4" s="130"/>
      <c r="B4" s="130"/>
      <c r="C4" s="130"/>
      <c r="D4" s="131"/>
      <c r="E4" s="131"/>
      <c r="F4" s="131"/>
      <c r="G4" s="131"/>
      <c r="H4" s="131"/>
      <c r="I4" s="131"/>
      <c r="J4" s="130"/>
      <c r="K4" s="130"/>
      <c r="L4" s="131"/>
      <c r="M4" s="131"/>
      <c r="N4" s="131"/>
      <c r="O4" s="131"/>
      <c r="P4" s="131"/>
      <c r="Q4" s="130"/>
    </row>
    <row r="5" spans="1:17" s="180" customFormat="1" ht="16.5" customHeight="1" thickBot="1">
      <c r="A5" s="180" t="s">
        <v>282</v>
      </c>
      <c r="Q5" s="586" t="s">
        <v>95</v>
      </c>
    </row>
    <row r="6" spans="1:19" s="181" customFormat="1" ht="15" customHeight="1">
      <c r="A6" s="1275" t="s">
        <v>539</v>
      </c>
      <c r="B6" s="723" t="s">
        <v>508</v>
      </c>
      <c r="C6" s="724" t="s">
        <v>540</v>
      </c>
      <c r="D6" s="725" t="s">
        <v>541</v>
      </c>
      <c r="E6" s="726"/>
      <c r="F6" s="727"/>
      <c r="G6" s="727"/>
      <c r="H6" s="726"/>
      <c r="I6" s="736" t="s">
        <v>542</v>
      </c>
      <c r="J6" s="737"/>
      <c r="K6" s="737"/>
      <c r="L6" s="737"/>
      <c r="M6" s="737"/>
      <c r="N6" s="737"/>
      <c r="O6" s="737"/>
      <c r="P6" s="738"/>
      <c r="Q6" s="1277" t="s">
        <v>65</v>
      </c>
      <c r="R6" s="739"/>
      <c r="S6" s="739"/>
    </row>
    <row r="7" spans="1:19" s="181" customFormat="1" ht="15" customHeight="1">
      <c r="A7" s="1276"/>
      <c r="B7" s="728"/>
      <c r="C7" s="729"/>
      <c r="D7" s="728" t="s">
        <v>535</v>
      </c>
      <c r="E7" s="729" t="s">
        <v>543</v>
      </c>
      <c r="F7" s="729" t="s">
        <v>544</v>
      </c>
      <c r="G7" s="729" t="s">
        <v>536</v>
      </c>
      <c r="H7" s="728" t="s">
        <v>545</v>
      </c>
      <c r="I7" s="735" t="s">
        <v>538</v>
      </c>
      <c r="J7" s="733"/>
      <c r="K7" s="733" t="s">
        <v>546</v>
      </c>
      <c r="L7" s="733"/>
      <c r="M7" s="733" t="s">
        <v>547</v>
      </c>
      <c r="N7" s="733"/>
      <c r="O7" s="740" t="s">
        <v>548</v>
      </c>
      <c r="P7" s="733"/>
      <c r="Q7" s="1278"/>
      <c r="R7" s="739"/>
      <c r="S7" s="739"/>
    </row>
    <row r="8" spans="1:19" s="181" customFormat="1" ht="15" customHeight="1">
      <c r="A8" s="1175"/>
      <c r="B8" s="730" t="s">
        <v>96</v>
      </c>
      <c r="C8" s="731" t="s">
        <v>96</v>
      </c>
      <c r="D8" s="728"/>
      <c r="E8" s="732"/>
      <c r="F8" s="729"/>
      <c r="G8" s="729"/>
      <c r="H8" s="729"/>
      <c r="I8" s="728" t="s">
        <v>508</v>
      </c>
      <c r="J8" s="729" t="s">
        <v>540</v>
      </c>
      <c r="K8" s="729" t="s">
        <v>508</v>
      </c>
      <c r="L8" s="729" t="s">
        <v>549</v>
      </c>
      <c r="M8" s="729" t="s">
        <v>508</v>
      </c>
      <c r="N8" s="729" t="s">
        <v>549</v>
      </c>
      <c r="O8" s="729" t="s">
        <v>508</v>
      </c>
      <c r="P8" s="729" t="s">
        <v>549</v>
      </c>
      <c r="Q8" s="1178"/>
      <c r="R8" s="739"/>
      <c r="S8" s="739"/>
    </row>
    <row r="9" spans="1:19" s="181" customFormat="1" ht="15" customHeight="1">
      <c r="A9" s="1176"/>
      <c r="B9" s="733" t="s">
        <v>97</v>
      </c>
      <c r="C9" s="734" t="s">
        <v>98</v>
      </c>
      <c r="D9" s="735" t="s">
        <v>550</v>
      </c>
      <c r="E9" s="733" t="s">
        <v>550</v>
      </c>
      <c r="F9" s="733" t="s">
        <v>537</v>
      </c>
      <c r="G9" s="733" t="s">
        <v>550</v>
      </c>
      <c r="H9" s="734" t="s">
        <v>551</v>
      </c>
      <c r="I9" s="735" t="s">
        <v>14</v>
      </c>
      <c r="J9" s="734" t="s">
        <v>98</v>
      </c>
      <c r="K9" s="733" t="s">
        <v>99</v>
      </c>
      <c r="L9" s="734" t="s">
        <v>98</v>
      </c>
      <c r="M9" s="733" t="s">
        <v>14</v>
      </c>
      <c r="N9" s="734" t="s">
        <v>98</v>
      </c>
      <c r="O9" s="733" t="s">
        <v>14</v>
      </c>
      <c r="P9" s="734" t="s">
        <v>98</v>
      </c>
      <c r="Q9" s="1179"/>
      <c r="R9" s="739"/>
      <c r="S9" s="739"/>
    </row>
    <row r="10" spans="1:17" s="183" customFormat="1" ht="24" customHeight="1">
      <c r="A10" s="741">
        <v>2015</v>
      </c>
      <c r="B10" s="742">
        <v>7</v>
      </c>
      <c r="C10" s="742">
        <v>584</v>
      </c>
      <c r="D10" s="635">
        <v>103</v>
      </c>
      <c r="E10" s="743">
        <v>246</v>
      </c>
      <c r="F10" s="635">
        <v>235</v>
      </c>
      <c r="G10" s="635">
        <v>0</v>
      </c>
      <c r="H10" s="635">
        <v>0</v>
      </c>
      <c r="I10" s="743">
        <v>0</v>
      </c>
      <c r="J10" s="743">
        <v>0</v>
      </c>
      <c r="K10" s="743">
        <v>0</v>
      </c>
      <c r="L10" s="743">
        <v>0</v>
      </c>
      <c r="M10" s="635">
        <v>7</v>
      </c>
      <c r="N10" s="635">
        <v>584</v>
      </c>
      <c r="O10" s="635">
        <v>0</v>
      </c>
      <c r="P10" s="635">
        <v>0</v>
      </c>
      <c r="Q10" s="744">
        <v>2015</v>
      </c>
    </row>
    <row r="11" spans="1:17" s="183" customFormat="1" ht="24" customHeight="1">
      <c r="A11" s="741">
        <v>2016</v>
      </c>
      <c r="B11" s="742">
        <v>17</v>
      </c>
      <c r="C11" s="742">
        <v>993</v>
      </c>
      <c r="D11" s="635">
        <v>100</v>
      </c>
      <c r="E11" s="743">
        <v>0</v>
      </c>
      <c r="F11" s="635">
        <v>893</v>
      </c>
      <c r="G11" s="635">
        <v>0</v>
      </c>
      <c r="H11" s="635">
        <v>0</v>
      </c>
      <c r="I11" s="743">
        <v>3</v>
      </c>
      <c r="J11" s="743">
        <v>6</v>
      </c>
      <c r="K11" s="743">
        <v>2</v>
      </c>
      <c r="L11" s="743">
        <v>100</v>
      </c>
      <c r="M11" s="635">
        <v>1</v>
      </c>
      <c r="N11" s="635">
        <v>22</v>
      </c>
      <c r="O11" s="635">
        <v>11</v>
      </c>
      <c r="P11" s="635">
        <v>865</v>
      </c>
      <c r="Q11" s="744">
        <v>2016</v>
      </c>
    </row>
    <row r="12" spans="1:17" s="183" customFormat="1" ht="24" customHeight="1">
      <c r="A12" s="741">
        <v>2017</v>
      </c>
      <c r="B12" s="742">
        <v>27</v>
      </c>
      <c r="C12" s="742">
        <v>2640</v>
      </c>
      <c r="D12" s="635">
        <v>0</v>
      </c>
      <c r="E12" s="743">
        <v>405</v>
      </c>
      <c r="F12" s="635">
        <v>2235</v>
      </c>
      <c r="G12" s="635">
        <v>0</v>
      </c>
      <c r="H12" s="635">
        <v>0</v>
      </c>
      <c r="I12" s="743">
        <v>0</v>
      </c>
      <c r="J12" s="743">
        <v>0</v>
      </c>
      <c r="K12" s="743">
        <v>1</v>
      </c>
      <c r="L12" s="743">
        <v>36</v>
      </c>
      <c r="M12" s="635">
        <v>16</v>
      </c>
      <c r="N12" s="635">
        <v>1415</v>
      </c>
      <c r="O12" s="635">
        <v>10</v>
      </c>
      <c r="P12" s="635">
        <v>1162</v>
      </c>
      <c r="Q12" s="744">
        <v>2017</v>
      </c>
    </row>
    <row r="13" spans="1:17" s="183" customFormat="1" ht="24" customHeight="1">
      <c r="A13" s="741">
        <v>2018</v>
      </c>
      <c r="B13" s="742">
        <v>3</v>
      </c>
      <c r="C13" s="742">
        <v>24</v>
      </c>
      <c r="D13" s="635">
        <v>0</v>
      </c>
      <c r="E13" s="743">
        <v>24</v>
      </c>
      <c r="F13" s="635">
        <v>0</v>
      </c>
      <c r="G13" s="635">
        <v>0</v>
      </c>
      <c r="H13" s="635">
        <v>0</v>
      </c>
      <c r="I13" s="743">
        <v>3</v>
      </c>
      <c r="J13" s="743">
        <v>24</v>
      </c>
      <c r="K13" s="743">
        <v>0</v>
      </c>
      <c r="L13" s="743">
        <v>0</v>
      </c>
      <c r="M13" s="635">
        <v>0</v>
      </c>
      <c r="N13" s="635">
        <v>0</v>
      </c>
      <c r="O13" s="635">
        <v>0</v>
      </c>
      <c r="P13" s="635">
        <v>0</v>
      </c>
      <c r="Q13" s="744">
        <v>2018</v>
      </c>
    </row>
    <row r="14" spans="1:17" s="1141" customFormat="1" ht="24" customHeight="1">
      <c r="A14" s="745">
        <v>2019</v>
      </c>
      <c r="B14" s="746">
        <v>0</v>
      </c>
      <c r="C14" s="746">
        <v>0</v>
      </c>
      <c r="D14" s="746">
        <v>0</v>
      </c>
      <c r="E14" s="746">
        <v>0</v>
      </c>
      <c r="F14" s="746">
        <v>0</v>
      </c>
      <c r="G14" s="746">
        <v>0</v>
      </c>
      <c r="H14" s="746">
        <v>0</v>
      </c>
      <c r="I14" s="746">
        <v>0</v>
      </c>
      <c r="J14" s="746">
        <v>0</v>
      </c>
      <c r="K14" s="746">
        <v>0</v>
      </c>
      <c r="L14" s="746">
        <v>0</v>
      </c>
      <c r="M14" s="746">
        <v>0</v>
      </c>
      <c r="N14" s="746">
        <v>0</v>
      </c>
      <c r="O14" s="746">
        <v>0</v>
      </c>
      <c r="P14" s="746">
        <v>0</v>
      </c>
      <c r="Q14" s="747">
        <v>2019</v>
      </c>
    </row>
    <row r="15" spans="1:17" s="183" customFormat="1" ht="0.75" customHeight="1">
      <c r="A15" s="184"/>
      <c r="B15" s="182"/>
      <c r="C15" s="182"/>
      <c r="D15" s="165"/>
      <c r="E15" s="182"/>
      <c r="F15" s="182"/>
      <c r="G15" s="182"/>
      <c r="H15" s="182"/>
      <c r="I15" s="165"/>
      <c r="J15" s="165"/>
      <c r="K15" s="182"/>
      <c r="L15" s="182"/>
      <c r="M15" s="182"/>
      <c r="N15" s="182"/>
      <c r="O15" s="165"/>
      <c r="P15" s="165"/>
      <c r="Q15" s="185"/>
    </row>
    <row r="16" spans="1:17" s="180" customFormat="1" ht="3" customHeight="1" thickBot="1">
      <c r="A16" s="405"/>
      <c r="B16" s="406"/>
      <c r="C16" s="407"/>
      <c r="D16" s="408"/>
      <c r="E16" s="409"/>
      <c r="F16" s="408"/>
      <c r="G16" s="408"/>
      <c r="H16" s="408"/>
      <c r="I16" s="408"/>
      <c r="J16" s="410"/>
      <c r="K16" s="410"/>
      <c r="L16" s="410"/>
      <c r="M16" s="411"/>
      <c r="N16" s="411"/>
      <c r="O16" s="411"/>
      <c r="P16" s="411"/>
      <c r="Q16" s="412"/>
    </row>
    <row r="17" spans="2:16" s="180" customFormat="1" ht="3" customHeight="1">
      <c r="B17" s="186"/>
      <c r="C17" s="187"/>
      <c r="D17" s="188"/>
      <c r="F17" s="188"/>
      <c r="G17" s="188"/>
      <c r="H17" s="188"/>
      <c r="I17" s="188"/>
      <c r="J17" s="189"/>
      <c r="K17" s="189"/>
      <c r="L17" s="189"/>
      <c r="M17" s="190"/>
      <c r="N17" s="190"/>
      <c r="O17" s="190"/>
      <c r="P17" s="190"/>
    </row>
    <row r="18" spans="1:17" s="135" customFormat="1" ht="17.25" customHeight="1">
      <c r="A18" s="132" t="s">
        <v>552</v>
      </c>
      <c r="B18" s="133"/>
      <c r="C18" s="132"/>
      <c r="D18" s="134"/>
      <c r="I18" s="135" t="s">
        <v>554</v>
      </c>
      <c r="J18" s="136"/>
      <c r="K18" s="136"/>
      <c r="L18" s="137"/>
      <c r="M18" s="137"/>
      <c r="N18" s="137"/>
      <c r="O18" s="137"/>
      <c r="P18" s="137"/>
      <c r="Q18" s="132"/>
    </row>
    <row r="19" spans="1:16" s="180" customFormat="1" ht="15" customHeight="1">
      <c r="A19" s="175" t="s">
        <v>553</v>
      </c>
      <c r="B19" s="191"/>
      <c r="C19" s="192"/>
      <c r="D19" s="188"/>
      <c r="F19" s="188"/>
      <c r="G19" s="188"/>
      <c r="H19" s="188"/>
      <c r="I19" s="176" t="s">
        <v>285</v>
      </c>
      <c r="J19" s="193"/>
      <c r="K19" s="193"/>
      <c r="L19" s="189"/>
      <c r="M19" s="190"/>
      <c r="N19" s="190"/>
      <c r="O19" s="190"/>
      <c r="P19" s="190"/>
    </row>
    <row r="20" spans="1:17" s="135" customFormat="1" ht="12.75" customHeight="1">
      <c r="A20" s="132"/>
      <c r="B20" s="132"/>
      <c r="C20" s="138"/>
      <c r="J20" s="132"/>
      <c r="K20" s="132"/>
      <c r="Q20" s="132"/>
    </row>
    <row r="21" spans="1:17" s="135" customFormat="1" ht="12.75" customHeight="1">
      <c r="A21" s="132"/>
      <c r="B21" s="132"/>
      <c r="C21" s="132"/>
      <c r="J21" s="132"/>
      <c r="K21" s="132"/>
      <c r="Q21" s="132"/>
    </row>
    <row r="22" spans="1:17" s="135" customFormat="1" ht="12.75">
      <c r="A22" s="132"/>
      <c r="B22" s="132"/>
      <c r="C22" s="132"/>
      <c r="J22" s="132"/>
      <c r="K22" s="132"/>
      <c r="Q22" s="132"/>
    </row>
    <row r="23" spans="1:17" s="135" customFormat="1" ht="12.75">
      <c r="A23" s="132"/>
      <c r="B23" s="132"/>
      <c r="C23" s="132"/>
      <c r="D23" s="139"/>
      <c r="I23" s="139"/>
      <c r="J23" s="132"/>
      <c r="K23" s="132"/>
      <c r="Q23" s="132"/>
    </row>
    <row r="24" spans="1:17" s="135" customFormat="1" ht="12.75">
      <c r="A24" s="132"/>
      <c r="B24" s="132"/>
      <c r="C24" s="132"/>
      <c r="J24" s="132"/>
      <c r="K24" s="132"/>
      <c r="Q24" s="132"/>
    </row>
    <row r="25" spans="1:17" s="135" customFormat="1" ht="12.75">
      <c r="A25" s="132"/>
      <c r="B25" s="132"/>
      <c r="C25" s="138"/>
      <c r="D25" s="139"/>
      <c r="J25" s="132"/>
      <c r="K25" s="132"/>
      <c r="Q25" s="132"/>
    </row>
    <row r="26" spans="1:17" s="135" customFormat="1" ht="12.75">
      <c r="A26" s="132"/>
      <c r="B26" s="132"/>
      <c r="C26" s="138"/>
      <c r="D26" s="139"/>
      <c r="J26" s="132"/>
      <c r="K26" s="132"/>
      <c r="Q26" s="132"/>
    </row>
    <row r="27" spans="1:17" s="135" customFormat="1" ht="12.75">
      <c r="A27" s="132"/>
      <c r="B27" s="132"/>
      <c r="C27" s="138"/>
      <c r="D27" s="139"/>
      <c r="J27" s="132"/>
      <c r="K27" s="132"/>
      <c r="Q27" s="132"/>
    </row>
    <row r="28" spans="3:4" ht="15.75">
      <c r="C28" s="522"/>
      <c r="D28" s="523"/>
    </row>
    <row r="29" spans="3:4" ht="15.75">
      <c r="C29" s="522"/>
      <c r="D29" s="523"/>
    </row>
    <row r="30" spans="3:4" ht="15.75">
      <c r="C30" s="522"/>
      <c r="D30" s="523"/>
    </row>
    <row r="31" spans="3:4" ht="15.75">
      <c r="C31" s="522"/>
      <c r="D31" s="523"/>
    </row>
  </sheetData>
  <sheetProtection/>
  <mergeCells count="2">
    <mergeCell ref="A6:A9"/>
    <mergeCell ref="Q6:Q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38"/>
  <sheetViews>
    <sheetView zoomScaleSheetLayoutView="100" workbookViewId="0" topLeftCell="A1">
      <selection activeCell="M6" sqref="M6"/>
    </sheetView>
  </sheetViews>
  <sheetFormatPr defaultColWidth="7.99609375" defaultRowHeight="13.5"/>
  <cols>
    <col min="1" max="1" width="12.3359375" style="372" customWidth="1"/>
    <col min="2" max="3" width="9.3359375" style="371" customWidth="1"/>
    <col min="4" max="6" width="9.3359375" style="17" customWidth="1"/>
    <col min="7" max="7" width="9.3359375" style="371" customWidth="1"/>
    <col min="8" max="13" width="9.3359375" style="17" customWidth="1"/>
    <col min="14" max="14" width="12.5546875" style="371" customWidth="1"/>
    <col min="15" max="16384" width="7.99609375" style="17" customWidth="1"/>
  </cols>
  <sheetData>
    <row r="1" spans="1:14" ht="12">
      <c r="A1" s="1" t="s">
        <v>266</v>
      </c>
      <c r="B1" s="355"/>
      <c r="C1" s="356"/>
      <c r="G1" s="356"/>
      <c r="N1" s="445" t="s">
        <v>0</v>
      </c>
    </row>
    <row r="2" spans="1:14" ht="12">
      <c r="A2" s="355"/>
      <c r="B2" s="355"/>
      <c r="C2" s="356"/>
      <c r="G2" s="356"/>
      <c r="N2" s="356"/>
    </row>
    <row r="3" spans="1:14" s="360" customFormat="1" ht="21.75" customHeight="1">
      <c r="A3" s="357" t="s">
        <v>555</v>
      </c>
      <c r="B3" s="358"/>
      <c r="C3" s="358"/>
      <c r="D3" s="359"/>
      <c r="E3" s="359"/>
      <c r="F3" s="359"/>
      <c r="G3" s="358"/>
      <c r="H3" s="359" t="s">
        <v>556</v>
      </c>
      <c r="I3" s="359"/>
      <c r="J3" s="359"/>
      <c r="K3" s="359"/>
      <c r="L3" s="359"/>
      <c r="M3" s="359"/>
      <c r="N3" s="358"/>
    </row>
    <row r="4" spans="1:14" s="363" customFormat="1" ht="8.25" customHeight="1">
      <c r="A4" s="361"/>
      <c r="B4" s="362"/>
      <c r="C4" s="362"/>
      <c r="D4" s="361"/>
      <c r="E4" s="361"/>
      <c r="F4" s="361"/>
      <c r="G4" s="362"/>
      <c r="H4" s="361"/>
      <c r="I4" s="361"/>
      <c r="J4" s="361"/>
      <c r="K4" s="361"/>
      <c r="L4" s="361"/>
      <c r="M4" s="361"/>
      <c r="N4" s="362"/>
    </row>
    <row r="5" spans="1:14" s="363" customFormat="1" ht="9" customHeight="1">
      <c r="A5" s="361"/>
      <c r="B5" s="362"/>
      <c r="C5" s="362"/>
      <c r="D5" s="361"/>
      <c r="E5" s="361"/>
      <c r="F5" s="361"/>
      <c r="G5" s="362"/>
      <c r="H5" s="361"/>
      <c r="I5" s="361"/>
      <c r="J5" s="361"/>
      <c r="K5" s="361"/>
      <c r="L5" s="361"/>
      <c r="M5" s="361"/>
      <c r="N5" s="362"/>
    </row>
    <row r="6" spans="1:14" s="365" customFormat="1" ht="12.75" customHeight="1" thickBot="1">
      <c r="A6" s="194" t="s">
        <v>557</v>
      </c>
      <c r="B6" s="364"/>
      <c r="C6" s="364"/>
      <c r="G6" s="364"/>
      <c r="N6" s="366" t="s">
        <v>558</v>
      </c>
    </row>
    <row r="7" spans="1:14" s="367" customFormat="1" ht="15.75" customHeight="1">
      <c r="A7" s="1285" t="s">
        <v>559</v>
      </c>
      <c r="B7" s="1281" t="s">
        <v>570</v>
      </c>
      <c r="C7" s="1281"/>
      <c r="D7" s="1281"/>
      <c r="E7" s="1281"/>
      <c r="F7" s="1288" t="s">
        <v>571</v>
      </c>
      <c r="G7" s="1288"/>
      <c r="H7" s="1292" t="s">
        <v>572</v>
      </c>
      <c r="I7" s="1292"/>
      <c r="J7" s="1290" t="s">
        <v>573</v>
      </c>
      <c r="K7" s="1290"/>
      <c r="L7" s="1290"/>
      <c r="M7" s="1290"/>
      <c r="N7" s="1282" t="s">
        <v>1</v>
      </c>
    </row>
    <row r="8" spans="1:14" s="367" customFormat="1" ht="15.75" customHeight="1">
      <c r="A8" s="1286"/>
      <c r="B8" s="1279"/>
      <c r="C8" s="1279"/>
      <c r="D8" s="1279"/>
      <c r="E8" s="1279"/>
      <c r="F8" s="1289"/>
      <c r="G8" s="1289"/>
      <c r="H8" s="1293"/>
      <c r="I8" s="1293"/>
      <c r="J8" s="1291"/>
      <c r="K8" s="1291"/>
      <c r="L8" s="1291"/>
      <c r="M8" s="1291"/>
      <c r="N8" s="1283"/>
    </row>
    <row r="9" spans="1:14" s="367" customFormat="1" ht="15" customHeight="1">
      <c r="A9" s="1286"/>
      <c r="B9" s="1279" t="s">
        <v>574</v>
      </c>
      <c r="C9" s="1279" t="s">
        <v>575</v>
      </c>
      <c r="D9" s="1279" t="s">
        <v>576</v>
      </c>
      <c r="E9" s="1279" t="s">
        <v>577</v>
      </c>
      <c r="F9" s="1279" t="s">
        <v>574</v>
      </c>
      <c r="G9" s="1280" t="s">
        <v>578</v>
      </c>
      <c r="H9" s="1279" t="s">
        <v>579</v>
      </c>
      <c r="I9" s="1279" t="s">
        <v>580</v>
      </c>
      <c r="J9" s="1279" t="s">
        <v>581</v>
      </c>
      <c r="K9" s="1279" t="s">
        <v>582</v>
      </c>
      <c r="L9" s="1279" t="s">
        <v>579</v>
      </c>
      <c r="M9" s="1279" t="s">
        <v>577</v>
      </c>
      <c r="N9" s="1283"/>
    </row>
    <row r="10" spans="1:14" s="367" customFormat="1" ht="15" customHeight="1">
      <c r="A10" s="1286"/>
      <c r="B10" s="1280"/>
      <c r="C10" s="1280"/>
      <c r="D10" s="1280"/>
      <c r="E10" s="1280"/>
      <c r="F10" s="1280"/>
      <c r="G10" s="1294"/>
      <c r="H10" s="1280"/>
      <c r="I10" s="1280"/>
      <c r="J10" s="1280"/>
      <c r="K10" s="1280"/>
      <c r="L10" s="1280"/>
      <c r="M10" s="1280"/>
      <c r="N10" s="1283"/>
    </row>
    <row r="11" spans="1:14" s="194" customFormat="1" ht="43.5" customHeight="1">
      <c r="A11" s="1287"/>
      <c r="B11" s="748" t="s">
        <v>560</v>
      </c>
      <c r="C11" s="748" t="s">
        <v>569</v>
      </c>
      <c r="D11" s="748" t="s">
        <v>561</v>
      </c>
      <c r="E11" s="748" t="s">
        <v>563</v>
      </c>
      <c r="F11" s="748" t="s">
        <v>564</v>
      </c>
      <c r="G11" s="748" t="s">
        <v>562</v>
      </c>
      <c r="H11" s="748" t="s">
        <v>565</v>
      </c>
      <c r="I11" s="748" t="s">
        <v>566</v>
      </c>
      <c r="J11" s="748" t="s">
        <v>564</v>
      </c>
      <c r="K11" s="748" t="s">
        <v>567</v>
      </c>
      <c r="L11" s="748" t="s">
        <v>565</v>
      </c>
      <c r="M11" s="748" t="s">
        <v>568</v>
      </c>
      <c r="N11" s="1284"/>
    </row>
    <row r="12" spans="1:14" s="194" customFormat="1" ht="52.5" customHeight="1">
      <c r="A12" s="749" t="s">
        <v>376</v>
      </c>
      <c r="B12" s="743">
        <v>0</v>
      </c>
      <c r="C12" s="750">
        <v>0</v>
      </c>
      <c r="D12" s="751">
        <v>0</v>
      </c>
      <c r="E12" s="751">
        <v>0</v>
      </c>
      <c r="F12" s="751">
        <v>0</v>
      </c>
      <c r="G12" s="751">
        <v>0</v>
      </c>
      <c r="H12" s="751">
        <v>0</v>
      </c>
      <c r="I12" s="751">
        <v>0</v>
      </c>
      <c r="J12" s="751">
        <v>0</v>
      </c>
      <c r="K12" s="751">
        <v>0</v>
      </c>
      <c r="L12" s="751">
        <v>0</v>
      </c>
      <c r="M12" s="751">
        <v>0</v>
      </c>
      <c r="N12" s="752" t="s">
        <v>376</v>
      </c>
    </row>
    <row r="13" spans="1:14" s="194" customFormat="1" ht="52.5" customHeight="1">
      <c r="A13" s="749" t="s">
        <v>402</v>
      </c>
      <c r="B13" s="743">
        <v>0</v>
      </c>
      <c r="C13" s="750">
        <v>0</v>
      </c>
      <c r="D13" s="751">
        <v>0</v>
      </c>
      <c r="E13" s="751">
        <v>0</v>
      </c>
      <c r="F13" s="751">
        <v>0</v>
      </c>
      <c r="G13" s="751">
        <v>0</v>
      </c>
      <c r="H13" s="751">
        <v>0</v>
      </c>
      <c r="I13" s="751">
        <v>0</v>
      </c>
      <c r="J13" s="751">
        <v>0</v>
      </c>
      <c r="K13" s="751">
        <v>0</v>
      </c>
      <c r="L13" s="751">
        <v>0</v>
      </c>
      <c r="M13" s="751">
        <v>0</v>
      </c>
      <c r="N13" s="752" t="s">
        <v>377</v>
      </c>
    </row>
    <row r="14" spans="1:14" s="194" customFormat="1" ht="52.5" customHeight="1">
      <c r="A14" s="749" t="s">
        <v>415</v>
      </c>
      <c r="B14" s="743">
        <v>0</v>
      </c>
      <c r="C14" s="743">
        <v>0</v>
      </c>
      <c r="D14" s="743">
        <v>0</v>
      </c>
      <c r="E14" s="743">
        <v>0</v>
      </c>
      <c r="F14" s="743">
        <v>0</v>
      </c>
      <c r="G14" s="743">
        <v>0</v>
      </c>
      <c r="H14" s="743">
        <v>0</v>
      </c>
      <c r="I14" s="743">
        <v>0</v>
      </c>
      <c r="J14" s="743">
        <v>0</v>
      </c>
      <c r="K14" s="743">
        <v>0</v>
      </c>
      <c r="L14" s="743">
        <v>0</v>
      </c>
      <c r="M14" s="743">
        <v>0</v>
      </c>
      <c r="N14" s="752" t="s">
        <v>415</v>
      </c>
    </row>
    <row r="15" spans="1:14" s="194" customFormat="1" ht="52.5" customHeight="1">
      <c r="A15" s="749" t="s">
        <v>420</v>
      </c>
      <c r="B15" s="743">
        <v>0</v>
      </c>
      <c r="C15" s="743">
        <v>0</v>
      </c>
      <c r="D15" s="743">
        <v>0</v>
      </c>
      <c r="E15" s="743">
        <v>0</v>
      </c>
      <c r="F15" s="743">
        <v>0</v>
      </c>
      <c r="G15" s="743">
        <v>0</v>
      </c>
      <c r="H15" s="743">
        <v>0</v>
      </c>
      <c r="I15" s="743">
        <v>0</v>
      </c>
      <c r="J15" s="743">
        <v>0</v>
      </c>
      <c r="K15" s="743">
        <v>0</v>
      </c>
      <c r="L15" s="743">
        <v>0</v>
      </c>
      <c r="M15" s="743">
        <v>0</v>
      </c>
      <c r="N15" s="752" t="s">
        <v>420</v>
      </c>
    </row>
    <row r="16" spans="1:14" s="365" customFormat="1" ht="52.5" customHeight="1">
      <c r="A16" s="753" t="s">
        <v>431</v>
      </c>
      <c r="B16" s="743">
        <v>0</v>
      </c>
      <c r="C16" s="743">
        <v>0</v>
      </c>
      <c r="D16" s="743">
        <v>0</v>
      </c>
      <c r="E16" s="743">
        <v>0</v>
      </c>
      <c r="F16" s="743">
        <v>0</v>
      </c>
      <c r="G16" s="743">
        <v>0</v>
      </c>
      <c r="H16" s="743">
        <v>0</v>
      </c>
      <c r="I16" s="743">
        <v>0</v>
      </c>
      <c r="J16" s="743">
        <v>0</v>
      </c>
      <c r="K16" s="743">
        <v>0</v>
      </c>
      <c r="L16" s="743">
        <v>0</v>
      </c>
      <c r="M16" s="743">
        <v>0</v>
      </c>
      <c r="N16" s="754" t="s">
        <v>432</v>
      </c>
    </row>
    <row r="17" spans="2:14" s="194" customFormat="1" ht="2.25" customHeight="1" thickBot="1"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4"/>
    </row>
    <row r="18" spans="2:14" s="194" customFormat="1" ht="4.5" customHeight="1" hidden="1" thickBot="1"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4"/>
    </row>
    <row r="19" spans="1:14" s="194" customFormat="1" ht="13.5" customHeight="1">
      <c r="A19" s="589" t="s">
        <v>583</v>
      </c>
      <c r="B19" s="590"/>
      <c r="C19" s="590"/>
      <c r="D19" s="591"/>
      <c r="E19" s="591"/>
      <c r="F19" s="591"/>
      <c r="G19" s="592"/>
      <c r="H19" s="593"/>
      <c r="I19" s="591"/>
      <c r="J19" s="591"/>
      <c r="K19" s="591"/>
      <c r="L19" s="591"/>
      <c r="M19" s="591"/>
      <c r="N19" s="590"/>
    </row>
    <row r="20" spans="1:14" s="194" customFormat="1" ht="13.5" customHeight="1">
      <c r="A20" s="755" t="s">
        <v>584</v>
      </c>
      <c r="B20" s="364"/>
      <c r="C20" s="364"/>
      <c r="G20" s="756"/>
      <c r="H20" s="260"/>
      <c r="N20" s="364"/>
    </row>
    <row r="21" spans="1:14" s="194" customFormat="1" ht="13.5" customHeight="1">
      <c r="A21" s="755" t="s">
        <v>262</v>
      </c>
      <c r="B21" s="364"/>
      <c r="C21" s="364"/>
      <c r="G21" s="756"/>
      <c r="H21" s="260" t="s">
        <v>287</v>
      </c>
      <c r="N21" s="364"/>
    </row>
    <row r="22" ht="15.75">
      <c r="G22" s="373"/>
    </row>
    <row r="23" ht="15.75">
      <c r="G23" s="373"/>
    </row>
    <row r="24" ht="15.75">
      <c r="G24" s="373"/>
    </row>
    <row r="25" ht="15.75">
      <c r="G25" s="373"/>
    </row>
    <row r="26" ht="15.75">
      <c r="G26" s="373"/>
    </row>
    <row r="27" ht="15.75">
      <c r="G27" s="373"/>
    </row>
    <row r="28" ht="15.75">
      <c r="G28" s="373"/>
    </row>
    <row r="29" ht="15.75">
      <c r="G29" s="373"/>
    </row>
    <row r="30" ht="15.75">
      <c r="G30" s="373"/>
    </row>
    <row r="31" ht="15.75">
      <c r="G31" s="373"/>
    </row>
    <row r="32" ht="15.75">
      <c r="G32" s="373"/>
    </row>
    <row r="33" ht="15.75">
      <c r="G33" s="373"/>
    </row>
    <row r="34" ht="15.75">
      <c r="G34" s="373"/>
    </row>
    <row r="35" ht="15.75">
      <c r="G35" s="373"/>
    </row>
    <row r="36" ht="15.75">
      <c r="G36" s="373"/>
    </row>
    <row r="37" ht="15.75">
      <c r="G37" s="373"/>
    </row>
    <row r="38" ht="15.75">
      <c r="G38" s="373"/>
    </row>
  </sheetData>
  <sheetProtection/>
  <mergeCells count="18">
    <mergeCell ref="N7:N11"/>
    <mergeCell ref="A7:A11"/>
    <mergeCell ref="B9:B10"/>
    <mergeCell ref="K9:K10"/>
    <mergeCell ref="F7:G8"/>
    <mergeCell ref="J7:M8"/>
    <mergeCell ref="H7:I8"/>
    <mergeCell ref="G9:G10"/>
    <mergeCell ref="H9:H10"/>
    <mergeCell ref="I9:I10"/>
    <mergeCell ref="C9:C10"/>
    <mergeCell ref="B7:E8"/>
    <mergeCell ref="J9:J10"/>
    <mergeCell ref="L9:L10"/>
    <mergeCell ref="M9:M10"/>
    <mergeCell ref="D9:D10"/>
    <mergeCell ref="E9:E10"/>
    <mergeCell ref="F9:F10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15"/>
  <sheetViews>
    <sheetView zoomScale="130" zoomScaleNormal="130" zoomScaleSheetLayoutView="140" workbookViewId="0" topLeftCell="A1">
      <selection activeCell="F22" sqref="F22"/>
    </sheetView>
  </sheetViews>
  <sheetFormatPr defaultColWidth="8.88671875" defaultRowHeight="13.5"/>
  <cols>
    <col min="1" max="1" width="8.99609375" style="352" customWidth="1"/>
    <col min="2" max="5" width="11.88671875" style="352" customWidth="1"/>
    <col min="6" max="16384" width="8.88671875" style="352" customWidth="1"/>
  </cols>
  <sheetData>
    <row r="1" spans="1:6" s="469" customFormat="1" ht="12">
      <c r="A1" s="1" t="s">
        <v>291</v>
      </c>
      <c r="F1" s="445" t="s">
        <v>292</v>
      </c>
    </row>
    <row r="2" spans="1:6" s="469" customFormat="1" ht="13.5" customHeight="1">
      <c r="A2" s="1"/>
      <c r="F2" s="445"/>
    </row>
    <row r="3" spans="1:6" ht="18.75">
      <c r="A3" s="1295" t="s">
        <v>585</v>
      </c>
      <c r="B3" s="1295"/>
      <c r="C3" s="1295"/>
      <c r="D3" s="1295"/>
      <c r="E3" s="1295"/>
      <c r="F3" s="1295"/>
    </row>
    <row r="4" ht="15">
      <c r="F4" s="365"/>
    </row>
    <row r="5" spans="1:6" ht="15.75" thickBot="1">
      <c r="A5" s="758" t="s">
        <v>586</v>
      </c>
      <c r="F5" s="757" t="s">
        <v>588</v>
      </c>
    </row>
    <row r="6" spans="1:6" ht="30" customHeight="1">
      <c r="A6" s="1296" t="s">
        <v>587</v>
      </c>
      <c r="B6" s="1302" t="s">
        <v>589</v>
      </c>
      <c r="C6" s="1303"/>
      <c r="D6" s="1302" t="s">
        <v>590</v>
      </c>
      <c r="E6" s="1303"/>
      <c r="F6" s="1299" t="s">
        <v>293</v>
      </c>
    </row>
    <row r="7" spans="1:6" ht="30" customHeight="1">
      <c r="A7" s="1297"/>
      <c r="B7" s="759" t="s">
        <v>591</v>
      </c>
      <c r="C7" s="760" t="s">
        <v>592</v>
      </c>
      <c r="D7" s="759" t="s">
        <v>591</v>
      </c>
      <c r="E7" s="760" t="s">
        <v>592</v>
      </c>
      <c r="F7" s="1300"/>
    </row>
    <row r="8" spans="1:6" ht="30" customHeight="1">
      <c r="A8" s="1298"/>
      <c r="B8" s="761" t="s">
        <v>294</v>
      </c>
      <c r="C8" s="761" t="s">
        <v>295</v>
      </c>
      <c r="D8" s="761" t="s">
        <v>294</v>
      </c>
      <c r="E8" s="761" t="s">
        <v>295</v>
      </c>
      <c r="F8" s="1301"/>
    </row>
    <row r="9" spans="1:6" s="392" customFormat="1" ht="41.25" customHeight="1">
      <c r="A9" s="762">
        <v>2015</v>
      </c>
      <c r="B9" s="763">
        <v>101.2</v>
      </c>
      <c r="C9" s="764">
        <v>101.7</v>
      </c>
      <c r="D9" s="764">
        <v>101.3</v>
      </c>
      <c r="E9" s="765">
        <v>101.4</v>
      </c>
      <c r="F9" s="766">
        <v>2015</v>
      </c>
    </row>
    <row r="10" spans="1:6" s="392" customFormat="1" ht="41.25" customHeight="1">
      <c r="A10" s="762">
        <v>2016</v>
      </c>
      <c r="B10" s="763">
        <v>100.8</v>
      </c>
      <c r="C10" s="764">
        <v>100.6</v>
      </c>
      <c r="D10" s="764">
        <v>100.9</v>
      </c>
      <c r="E10" s="765">
        <v>101.5</v>
      </c>
      <c r="F10" s="766">
        <v>2016</v>
      </c>
    </row>
    <row r="11" spans="1:6" s="392" customFormat="1" ht="41.25" customHeight="1">
      <c r="A11" s="762">
        <v>2017</v>
      </c>
      <c r="B11" s="763">
        <v>100</v>
      </c>
      <c r="C11" s="764">
        <v>99.8</v>
      </c>
      <c r="D11" s="764">
        <v>100</v>
      </c>
      <c r="E11" s="765">
        <v>99.8</v>
      </c>
      <c r="F11" s="766">
        <v>2017</v>
      </c>
    </row>
    <row r="12" spans="1:6" s="392" customFormat="1" ht="41.25" customHeight="1">
      <c r="A12" s="762">
        <v>2018</v>
      </c>
      <c r="B12" s="763">
        <v>98.3</v>
      </c>
      <c r="C12" s="764">
        <v>92.4</v>
      </c>
      <c r="D12" s="764">
        <v>98.7</v>
      </c>
      <c r="E12" s="765">
        <v>95</v>
      </c>
      <c r="F12" s="766">
        <v>2018</v>
      </c>
    </row>
    <row r="13" spans="1:6" s="392" customFormat="1" ht="41.25" customHeight="1" thickBot="1">
      <c r="A13" s="767">
        <v>2019</v>
      </c>
      <c r="B13" s="768">
        <v>96.5</v>
      </c>
      <c r="C13" s="769">
        <v>86.8</v>
      </c>
      <c r="D13" s="769">
        <v>97.3</v>
      </c>
      <c r="E13" s="770">
        <v>91.2</v>
      </c>
      <c r="F13" s="771">
        <v>2019</v>
      </c>
    </row>
    <row r="14" spans="1:6" ht="5.25" customHeight="1">
      <c r="A14" s="353"/>
      <c r="B14" s="354"/>
      <c r="C14" s="354"/>
      <c r="D14" s="354"/>
      <c r="E14" s="354"/>
      <c r="F14" s="353"/>
    </row>
    <row r="15" spans="1:4" s="773" customFormat="1" ht="12">
      <c r="A15" s="772" t="s">
        <v>594</v>
      </c>
      <c r="D15" s="773" t="s">
        <v>593</v>
      </c>
    </row>
  </sheetData>
  <sheetProtection/>
  <mergeCells count="5">
    <mergeCell ref="A3:F3"/>
    <mergeCell ref="A6:A8"/>
    <mergeCell ref="F6:F8"/>
    <mergeCell ref="B6:C6"/>
    <mergeCell ref="D6:E6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2018-02-06T11:30:22Z</cp:lastPrinted>
  <dcterms:created xsi:type="dcterms:W3CDTF">2007-11-20T05:45:37Z</dcterms:created>
  <dcterms:modified xsi:type="dcterms:W3CDTF">2021-08-17T08:53:39Z</dcterms:modified>
  <cp:category/>
  <cp:version/>
  <cp:contentType/>
  <cp:contentStatus/>
</cp:coreProperties>
</file>